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0" yWindow="0" windowWidth="24240" windowHeight="12540" tabRatio="722"/>
  </bookViews>
  <sheets>
    <sheet name="2021年项目清单" sheetId="15" r:id="rId1"/>
    <sheet name="Sheet1" sheetId="16" r:id="rId2"/>
    <sheet name="Sheet2" sheetId="17" r:id="rId3"/>
    <sheet name="Sheet3" sheetId="18" r:id="rId4"/>
    <sheet name="Sheet4" sheetId="19" r:id="rId5"/>
  </sheets>
  <definedNames>
    <definedName name="_xlnm._FilterDatabase" localSheetId="0" hidden="1">'2021年项目清单'!$A$4:$IS$10</definedName>
    <definedName name="_xlnm.Print_Area" localSheetId="0">'2021年项目清单'!$A$1:$R$10</definedName>
    <definedName name="_xlnm.Print_Area" localSheetId="1">Sheet1!$A$1:$G$34</definedName>
    <definedName name="_xlnm.Print_Titles" localSheetId="0">'2021年项目清单'!$2:$4</definedName>
  </definedNames>
  <calcPr calcId="144525"/>
</workbook>
</file>

<file path=xl/calcChain.xml><?xml version="1.0" encoding="utf-8"?>
<calcChain xmlns="http://schemas.openxmlformats.org/spreadsheetml/2006/main">
  <c r="G23" i="19" l="1"/>
  <c r="G22" i="19"/>
  <c r="G21" i="19"/>
  <c r="G20" i="19"/>
  <c r="D16" i="19"/>
  <c r="D15" i="19"/>
  <c r="D14" i="19"/>
  <c r="C13" i="19"/>
  <c r="G12" i="19"/>
  <c r="G11" i="19"/>
  <c r="G10" i="19"/>
  <c r="G9" i="19"/>
  <c r="G8" i="19"/>
  <c r="G7" i="19"/>
  <c r="G6" i="19"/>
  <c r="G5" i="19"/>
  <c r="G3" i="19"/>
  <c r="E3" i="19"/>
  <c r="J25" i="18"/>
  <c r="I25" i="18"/>
  <c r="M21" i="18"/>
  <c r="L21" i="18"/>
  <c r="C16" i="18"/>
  <c r="B16" i="18"/>
  <c r="G15" i="18"/>
  <c r="F15" i="18"/>
  <c r="E15" i="18"/>
  <c r="M12" i="18"/>
  <c r="L12" i="18"/>
  <c r="J12" i="18"/>
  <c r="I12" i="18"/>
  <c r="G9" i="18"/>
  <c r="F9" i="18"/>
  <c r="E9" i="18"/>
  <c r="P8" i="18"/>
  <c r="E16" i="17"/>
  <c r="C16" i="17"/>
  <c r="E15" i="17"/>
  <c r="E14" i="17"/>
  <c r="E13" i="17"/>
  <c r="E12" i="17"/>
  <c r="E11" i="17"/>
  <c r="E10" i="17"/>
  <c r="E8" i="17"/>
  <c r="D8" i="17"/>
  <c r="F7" i="17"/>
  <c r="F6" i="17"/>
  <c r="F5" i="17"/>
  <c r="F4" i="17"/>
  <c r="F3" i="17"/>
  <c r="F2" i="17"/>
  <c r="G162" i="16"/>
  <c r="F162" i="16"/>
  <c r="H161" i="16"/>
  <c r="H160" i="16"/>
  <c r="H159" i="16"/>
  <c r="H158" i="16"/>
  <c r="H157" i="16"/>
  <c r="E147" i="16"/>
  <c r="E146" i="16"/>
  <c r="E145" i="16"/>
  <c r="E144" i="16"/>
  <c r="E143" i="16"/>
  <c r="E142" i="16"/>
  <c r="E141" i="16"/>
  <c r="E140" i="16"/>
  <c r="J117" i="16"/>
  <c r="I117" i="16"/>
  <c r="H117" i="16"/>
  <c r="G117" i="16"/>
  <c r="F117" i="16"/>
  <c r="E117" i="16"/>
  <c r="J116" i="16"/>
  <c r="J115" i="16"/>
  <c r="J114" i="16"/>
  <c r="J113" i="16"/>
  <c r="J112" i="16"/>
  <c r="J111" i="16"/>
  <c r="J110" i="16"/>
  <c r="J109" i="16"/>
  <c r="J108" i="16"/>
  <c r="N95" i="16"/>
  <c r="L95" i="16"/>
  <c r="K95" i="16"/>
  <c r="J95" i="16"/>
  <c r="G95" i="16"/>
  <c r="D95" i="16"/>
  <c r="N94" i="16"/>
  <c r="L94" i="16"/>
  <c r="J94" i="16"/>
  <c r="G94" i="16"/>
  <c r="N93" i="16"/>
  <c r="L93" i="16"/>
  <c r="J93" i="16"/>
  <c r="G93" i="16"/>
  <c r="N92" i="16"/>
  <c r="L92" i="16"/>
  <c r="J92" i="16"/>
  <c r="G92" i="16"/>
  <c r="N91" i="16"/>
  <c r="L91" i="16"/>
  <c r="J91" i="16"/>
  <c r="G91" i="16"/>
  <c r="N90" i="16"/>
  <c r="L90" i="16"/>
  <c r="J90" i="16"/>
  <c r="G90" i="16"/>
  <c r="N89" i="16"/>
  <c r="L89" i="16"/>
  <c r="J89" i="16"/>
  <c r="G89" i="16"/>
  <c r="N86" i="16"/>
  <c r="L86" i="16"/>
  <c r="J86" i="16"/>
  <c r="G86" i="16"/>
  <c r="N85" i="16"/>
  <c r="L85" i="16"/>
  <c r="J85" i="16"/>
  <c r="G85" i="16"/>
  <c r="N84" i="16"/>
  <c r="L84" i="16"/>
  <c r="J84" i="16"/>
  <c r="G84" i="16"/>
  <c r="J74" i="16"/>
  <c r="G69" i="16"/>
  <c r="Q68" i="16"/>
  <c r="P68" i="16"/>
  <c r="O68" i="16"/>
  <c r="N68" i="16"/>
  <c r="M68" i="16"/>
  <c r="M67" i="16"/>
  <c r="M66" i="16"/>
  <c r="M65" i="16"/>
  <c r="M64" i="16"/>
  <c r="M63" i="16"/>
  <c r="Q59" i="16"/>
  <c r="P59" i="16"/>
  <c r="O59" i="16"/>
  <c r="N59" i="16"/>
  <c r="M59" i="16"/>
  <c r="L59" i="16"/>
  <c r="G59" i="16"/>
  <c r="F59" i="16"/>
  <c r="E59" i="16"/>
  <c r="D59" i="16"/>
  <c r="C59" i="16"/>
  <c r="Q57" i="16"/>
  <c r="P57" i="16"/>
  <c r="O57" i="16"/>
  <c r="N57" i="16"/>
  <c r="M57" i="16"/>
  <c r="L57" i="16"/>
  <c r="G57" i="16"/>
  <c r="F57" i="16"/>
  <c r="E57" i="16"/>
  <c r="D57" i="16"/>
  <c r="C57" i="16"/>
  <c r="L56" i="16"/>
  <c r="C56" i="16"/>
  <c r="L55" i="16"/>
  <c r="C55" i="16"/>
  <c r="L54" i="16"/>
  <c r="C53" i="16"/>
  <c r="L52" i="16"/>
  <c r="C52" i="16"/>
  <c r="L51" i="16"/>
  <c r="C51" i="16"/>
  <c r="L50" i="16"/>
  <c r="C50" i="16"/>
  <c r="L49" i="16"/>
  <c r="C49" i="16"/>
  <c r="L48" i="16"/>
  <c r="C48" i="16"/>
  <c r="L47" i="16"/>
  <c r="C47" i="16"/>
  <c r="L46" i="16"/>
  <c r="C46" i="16"/>
  <c r="S42" i="16"/>
  <c r="O42" i="16"/>
  <c r="K42" i="16"/>
  <c r="J42" i="16"/>
  <c r="H42" i="16"/>
  <c r="G42" i="16"/>
  <c r="F42" i="16"/>
  <c r="E42" i="16"/>
  <c r="D42" i="16"/>
  <c r="S40" i="16"/>
  <c r="K40" i="16"/>
  <c r="J40" i="16"/>
  <c r="G40" i="16"/>
  <c r="F40" i="16"/>
  <c r="S39" i="16"/>
  <c r="S38" i="16"/>
  <c r="S37" i="16"/>
  <c r="S36" i="16"/>
  <c r="S35" i="16"/>
  <c r="S34" i="16"/>
  <c r="L34" i="16"/>
  <c r="K34" i="16"/>
  <c r="H34" i="16"/>
  <c r="G34" i="16"/>
  <c r="F34" i="16"/>
  <c r="E34" i="16"/>
  <c r="D34" i="16"/>
  <c r="C34" i="16"/>
  <c r="S33" i="16"/>
  <c r="S32" i="16"/>
  <c r="L32" i="16"/>
  <c r="K32" i="16"/>
  <c r="H32" i="16"/>
  <c r="G32" i="16"/>
  <c r="F32" i="16"/>
  <c r="E32" i="16"/>
  <c r="D32" i="16"/>
  <c r="C32" i="16"/>
  <c r="S31" i="16"/>
  <c r="L31" i="16"/>
  <c r="K31" i="16"/>
  <c r="H31" i="16"/>
  <c r="G31" i="16"/>
  <c r="F31" i="16"/>
  <c r="E31" i="16"/>
  <c r="D31" i="16"/>
  <c r="C31" i="16"/>
  <c r="S29" i="16"/>
  <c r="Q29" i="16"/>
  <c r="P29" i="16"/>
  <c r="O29" i="16"/>
  <c r="L29" i="16"/>
  <c r="K29" i="16"/>
  <c r="H29" i="16"/>
  <c r="G29" i="16"/>
  <c r="F29" i="16"/>
  <c r="E29" i="16"/>
  <c r="D29" i="16"/>
  <c r="C29" i="16"/>
  <c r="S28" i="16"/>
  <c r="Q28" i="16"/>
  <c r="C28" i="16"/>
  <c r="S27" i="16"/>
  <c r="Q27" i="16"/>
  <c r="C27" i="16"/>
  <c r="S26" i="16"/>
  <c r="Q26" i="16"/>
  <c r="C26" i="16"/>
  <c r="S25" i="16"/>
  <c r="Q25" i="16"/>
  <c r="C25" i="16"/>
  <c r="S24" i="16"/>
  <c r="Q24" i="16"/>
  <c r="C24" i="16"/>
  <c r="V23" i="16"/>
  <c r="S23" i="16"/>
  <c r="Q23" i="16"/>
  <c r="C23" i="16"/>
  <c r="S22" i="16"/>
  <c r="Q22" i="16"/>
  <c r="C22" i="16"/>
  <c r="S21" i="16"/>
  <c r="Q21" i="16"/>
  <c r="C21" i="16"/>
  <c r="Z20" i="16"/>
  <c r="S20" i="16"/>
  <c r="Q20" i="16"/>
  <c r="C20" i="16"/>
  <c r="S19" i="16"/>
  <c r="Q19" i="16"/>
  <c r="C19" i="16"/>
  <c r="S18" i="16"/>
  <c r="Q18" i="16"/>
  <c r="C18" i="16"/>
  <c r="X17" i="16"/>
  <c r="L16" i="16"/>
  <c r="K16" i="16"/>
  <c r="H16" i="16"/>
  <c r="G16" i="16"/>
  <c r="F16" i="16"/>
  <c r="E16" i="16"/>
  <c r="D16" i="16"/>
  <c r="C16" i="16"/>
  <c r="R14" i="16"/>
  <c r="O14" i="16"/>
  <c r="L14" i="16"/>
  <c r="K14" i="16"/>
  <c r="H14" i="16"/>
  <c r="G14" i="16"/>
  <c r="F14" i="16"/>
  <c r="E14" i="16"/>
  <c r="D14" i="16"/>
  <c r="C14" i="16"/>
  <c r="R13" i="16"/>
  <c r="C13" i="16"/>
  <c r="R12" i="16"/>
  <c r="C12" i="16"/>
  <c r="R11" i="16"/>
  <c r="R10" i="16"/>
  <c r="C10" i="16"/>
  <c r="R9" i="16"/>
  <c r="C9" i="16"/>
  <c r="R8" i="16"/>
  <c r="C8" i="16"/>
  <c r="R7" i="16"/>
  <c r="C7" i="16"/>
  <c r="R6" i="16"/>
  <c r="C6" i="16"/>
  <c r="R5" i="16"/>
  <c r="C5" i="16"/>
  <c r="R4" i="16"/>
  <c r="C4" i="16"/>
  <c r="R3" i="16"/>
  <c r="C3" i="16"/>
  <c r="N9" i="15"/>
  <c r="M9" i="15"/>
  <c r="L9" i="15"/>
  <c r="K9" i="15"/>
  <c r="J9" i="15"/>
  <c r="I9" i="15"/>
  <c r="N7" i="15"/>
  <c r="M7" i="15"/>
  <c r="L7" i="15"/>
  <c r="K7" i="15"/>
  <c r="J7" i="15"/>
  <c r="I7" i="15"/>
  <c r="N6" i="15"/>
  <c r="M6" i="15"/>
  <c r="L6" i="15"/>
  <c r="K6" i="15"/>
  <c r="J6" i="15"/>
  <c r="I6" i="15"/>
  <c r="N5" i="15"/>
  <c r="M5" i="15"/>
  <c r="L5" i="15"/>
  <c r="K5" i="15"/>
  <c r="J5" i="15"/>
  <c r="I5" i="15"/>
</calcChain>
</file>

<file path=xl/sharedStrings.xml><?xml version="1.0" encoding="utf-8"?>
<sst xmlns="http://schemas.openxmlformats.org/spreadsheetml/2006/main" count="321" uniqueCount="175">
  <si>
    <t>喀什市2021年度使用自治区提前告知财政专项扶贫资金项目计划备案表</t>
  </si>
  <si>
    <t>序号</t>
  </si>
  <si>
    <t>项目库
编号</t>
  </si>
  <si>
    <t>项目名称</t>
  </si>
  <si>
    <t>建设
性质</t>
  </si>
  <si>
    <t>项目类别</t>
  </si>
  <si>
    <t>建设起止年限</t>
  </si>
  <si>
    <t>建设地点</t>
  </si>
  <si>
    <t>建设地点及内容</t>
  </si>
  <si>
    <t>项目总投资及资金来源（万元）</t>
  </si>
  <si>
    <t>扶贫脱贫户情况</t>
  </si>
  <si>
    <t>项目负责人</t>
  </si>
  <si>
    <t>项目总投资</t>
  </si>
  <si>
    <t>扶贫发展资金</t>
  </si>
  <si>
    <t>地方专项扶贫资金</t>
  </si>
  <si>
    <t>行业资金</t>
  </si>
  <si>
    <t>援疆资金</t>
  </si>
  <si>
    <t>其他</t>
  </si>
  <si>
    <t>合计</t>
  </si>
  <si>
    <t>年度拟脱贫户</t>
  </si>
  <si>
    <t>其中：用于拟脱贫户的扶贫发展资金</t>
  </si>
  <si>
    <t>合计（2个）</t>
  </si>
  <si>
    <t>一</t>
  </si>
  <si>
    <r>
      <rPr>
        <b/>
        <sz val="14"/>
        <rFont val="宋体"/>
        <charset val="134"/>
        <scheme val="minor"/>
      </rPr>
      <t>产业增收类（1</t>
    </r>
    <r>
      <rPr>
        <b/>
        <sz val="14"/>
        <rFont val="宋体"/>
        <charset val="134"/>
        <scheme val="minor"/>
      </rPr>
      <t>个）</t>
    </r>
  </si>
  <si>
    <t>（一）</t>
  </si>
  <si>
    <t>深喀现代产业园建设（1个）</t>
  </si>
  <si>
    <t>kss2021073</t>
  </si>
  <si>
    <t>深喀现代农业生态产业园肉羊良种繁育中心建设</t>
  </si>
  <si>
    <t>新建</t>
  </si>
  <si>
    <t>产业
增收</t>
  </si>
  <si>
    <t>2021.02-2021.10</t>
  </si>
  <si>
    <t>伯什克然木乡17村</t>
  </si>
  <si>
    <t>张强、杨鹏</t>
  </si>
  <si>
    <t>二</t>
  </si>
  <si>
    <t>就业工程类（1个）</t>
  </si>
  <si>
    <t>kss2021048</t>
  </si>
  <si>
    <t>乡镇道路护路员建设</t>
  </si>
  <si>
    <t>就业
工程</t>
  </si>
  <si>
    <t>11个乡镇</t>
  </si>
  <si>
    <r>
      <rPr>
        <b/>
        <sz val="18"/>
        <rFont val="宋体"/>
        <charset val="134"/>
        <scheme val="minor"/>
      </rPr>
      <t>总投资：</t>
    </r>
    <r>
      <rPr>
        <sz val="18"/>
        <rFont val="宋体"/>
        <charset val="134"/>
        <scheme val="minor"/>
      </rPr>
      <t>867.6万元（自治区财政专项资金）；</t>
    </r>
    <r>
      <rPr>
        <b/>
        <sz val="18"/>
        <rFont val="宋体"/>
        <charset val="134"/>
        <scheme val="minor"/>
      </rPr>
      <t>规模：</t>
    </r>
    <r>
      <rPr>
        <sz val="18"/>
        <rFont val="宋体"/>
        <charset val="134"/>
        <scheme val="minor"/>
      </rPr>
      <t xml:space="preserve">723人
</t>
    </r>
    <r>
      <rPr>
        <b/>
        <sz val="18"/>
        <rFont val="宋体"/>
        <charset val="134"/>
        <scheme val="minor"/>
      </rPr>
      <t>建设内容：</t>
    </r>
    <r>
      <rPr>
        <sz val="18"/>
        <rFont val="宋体"/>
        <charset val="134"/>
        <scheme val="minor"/>
      </rPr>
      <t xml:space="preserve">对全市11个乡镇辖区内乡村道路，进行管理及管护，每人每年12000元。其中：夏马勒巴格镇2、4、7、14村4人（边缘易致贫户）；多来特巴格乡22人（脱贫户3人，边缘易致贫户19人）；阿克喀什乡23人（边缘易致贫户）；荒地乡1、3、4、7村4人（边缘易致贫户）；帕哈太克里乡50人（脱贫监测户12人、边缘易致贫户38人）；乃则尔巴格镇33人（边缘易致贫户）；色满乡20人；英吾斯坦乡189人；伯什克然木乡140人；阿瓦提乡131人（边缘易致贫户99人、脱贫户32人）；浩罕乡107人。
</t>
    </r>
    <r>
      <rPr>
        <b/>
        <sz val="18"/>
        <rFont val="宋体"/>
        <charset val="134"/>
        <scheme val="minor"/>
      </rPr>
      <t>使用年限：</t>
    </r>
    <r>
      <rPr>
        <sz val="18"/>
        <rFont val="宋体"/>
        <charset val="134"/>
        <scheme val="minor"/>
      </rPr>
      <t xml:space="preserve">当年
</t>
    </r>
    <r>
      <rPr>
        <b/>
        <sz val="18"/>
        <rFont val="宋体"/>
        <charset val="134"/>
        <scheme val="minor"/>
      </rPr>
      <t>建设地点：</t>
    </r>
    <r>
      <rPr>
        <sz val="18"/>
        <rFont val="宋体"/>
        <charset val="134"/>
        <scheme val="minor"/>
      </rPr>
      <t>11个乡镇</t>
    </r>
  </si>
  <si>
    <t>陈志华、11个乡镇党委书记</t>
  </si>
  <si>
    <t>正播蔬菜</t>
  </si>
  <si>
    <t>蔬菜日光温室育苗</t>
  </si>
  <si>
    <t>乡镇名称</t>
  </si>
  <si>
    <t>总面积</t>
  </si>
  <si>
    <t>贫困户数</t>
  </si>
  <si>
    <t>贫困户亩数</t>
  </si>
  <si>
    <t>一般户数</t>
  </si>
  <si>
    <t>一般户亩数</t>
  </si>
  <si>
    <t>边缘户</t>
  </si>
  <si>
    <t>边缘户亩数</t>
  </si>
  <si>
    <t>村集体</t>
  </si>
  <si>
    <t>乡镇</t>
  </si>
  <si>
    <t>建设年限</t>
  </si>
  <si>
    <t>座</t>
  </si>
  <si>
    <t>茬</t>
  </si>
  <si>
    <t>每茬每座</t>
  </si>
  <si>
    <t>英乡</t>
  </si>
  <si>
    <t>2019-2020年</t>
  </si>
  <si>
    <t>多乡</t>
  </si>
  <si>
    <t>阿喀什乡</t>
  </si>
  <si>
    <t>荒地乡</t>
  </si>
  <si>
    <t>浩罕乡</t>
  </si>
  <si>
    <t>夏镇</t>
  </si>
  <si>
    <t>伯乡</t>
  </si>
  <si>
    <t>色满乡</t>
  </si>
  <si>
    <t>荒地</t>
  </si>
  <si>
    <t>2019、2020</t>
  </si>
  <si>
    <t>乃镇</t>
  </si>
  <si>
    <t>阿瓦提</t>
  </si>
  <si>
    <t>雨露计划</t>
  </si>
  <si>
    <t>煤改电</t>
  </si>
  <si>
    <t>浩罕</t>
  </si>
  <si>
    <t>阿喀什</t>
  </si>
  <si>
    <t>帕乡</t>
  </si>
  <si>
    <t>色满</t>
  </si>
  <si>
    <t>总计</t>
  </si>
  <si>
    <t>复播蔬菜</t>
  </si>
  <si>
    <t>农业技术服务队</t>
  </si>
  <si>
    <t>总计人数</t>
  </si>
  <si>
    <t>服务面积</t>
  </si>
  <si>
    <t>阿克喀什乡</t>
  </si>
  <si>
    <t>林果业技术服务</t>
  </si>
  <si>
    <t>英吾斯坦乡</t>
  </si>
  <si>
    <t>果树嫁接</t>
  </si>
  <si>
    <t>红枣</t>
  </si>
  <si>
    <t>贫困户</t>
  </si>
  <si>
    <t>杏树</t>
  </si>
  <si>
    <t>英吾斯坦</t>
  </si>
  <si>
    <t>阿克喀什</t>
  </si>
  <si>
    <t>阿瓦提乡</t>
  </si>
  <si>
    <t>总金额</t>
  </si>
  <si>
    <t>贫</t>
  </si>
  <si>
    <t>冬小麦提质增效</t>
  </si>
  <si>
    <t>林果业提质增效</t>
  </si>
  <si>
    <t>贫困户户数</t>
  </si>
  <si>
    <t>贫亩数</t>
  </si>
  <si>
    <t>一般户户数</t>
  </si>
  <si>
    <t>般亩数</t>
  </si>
  <si>
    <t>贫困户面积</t>
  </si>
  <si>
    <t>一般户面积</t>
  </si>
  <si>
    <t>伯什克然木乡</t>
  </si>
  <si>
    <t>每亩补20公斤，每公斤1元补助</t>
  </si>
  <si>
    <t>幼园抚育</t>
  </si>
  <si>
    <t>大拱棚路</t>
  </si>
  <si>
    <t>贫户</t>
  </si>
  <si>
    <t>一般面积</t>
  </si>
  <si>
    <t>佰乡</t>
  </si>
  <si>
    <t>棚膜购置项目</t>
  </si>
  <si>
    <t>总数</t>
  </si>
  <si>
    <t>规格</t>
  </si>
  <si>
    <t>单价</t>
  </si>
  <si>
    <t>贫困户座数</t>
  </si>
  <si>
    <t>贫困户金额</t>
  </si>
  <si>
    <t>帕哈太克里乡</t>
  </si>
  <si>
    <t>英吾斯坦乡高标</t>
  </si>
  <si>
    <t>总</t>
  </si>
  <si>
    <t>一般户</t>
  </si>
  <si>
    <t>2村</t>
  </si>
  <si>
    <t>4村</t>
  </si>
  <si>
    <t>5村</t>
  </si>
  <si>
    <t>6村</t>
  </si>
  <si>
    <t>8村</t>
  </si>
  <si>
    <t>11村</t>
  </si>
  <si>
    <t>14村</t>
  </si>
  <si>
    <t>18村</t>
  </si>
  <si>
    <t>19村</t>
  </si>
  <si>
    <t>高标准农田建设</t>
  </si>
  <si>
    <t>节水灌溉</t>
  </si>
  <si>
    <t>总亩数</t>
  </si>
  <si>
    <t>以工代赈</t>
  </si>
  <si>
    <t>财政专项及增</t>
  </si>
  <si>
    <t>增减挂</t>
  </si>
  <si>
    <t>行业</t>
  </si>
  <si>
    <t>产业增收类</t>
  </si>
  <si>
    <t>就业工程类</t>
  </si>
  <si>
    <t>住房提升</t>
  </si>
  <si>
    <t>基础设施提升</t>
  </si>
  <si>
    <t>人居环境整治</t>
  </si>
  <si>
    <t>专项</t>
  </si>
  <si>
    <t>涉农</t>
  </si>
  <si>
    <t>债券</t>
  </si>
  <si>
    <t>援疆</t>
  </si>
  <si>
    <t>地县配套</t>
  </si>
  <si>
    <t>冬小麦</t>
  </si>
  <si>
    <t>1728.4.4</t>
  </si>
  <si>
    <t>2021年资产收益类大项目计划确权至村情况表</t>
  </si>
  <si>
    <t>资产类项目名称</t>
  </si>
  <si>
    <t>投资额</t>
  </si>
  <si>
    <t>计划将资产确权的村</t>
  </si>
  <si>
    <t>资金额度</t>
  </si>
  <si>
    <t>确权村个数</t>
  </si>
  <si>
    <t>确权村金额</t>
  </si>
  <si>
    <t>深喀集中连片大棚及附属配套</t>
  </si>
  <si>
    <t>阿喀什6+阿瓦提19+英19+伯21+浩15+帕6+夏9+乃12+多18，共125个村</t>
  </si>
  <si>
    <t>深喀集中连片大棚中保险库、净菜、地</t>
  </si>
  <si>
    <t>色满集中120座</t>
  </si>
  <si>
    <t>色满8+荒地8，共16个村</t>
  </si>
  <si>
    <t>色满冷链</t>
  </si>
  <si>
    <t>乃镇15</t>
  </si>
  <si>
    <r>
      <rPr>
        <sz val="11"/>
        <color theme="1"/>
        <rFont val="宋体"/>
        <charset val="134"/>
        <scheme val="minor"/>
      </rPr>
      <t>乃镇1</t>
    </r>
    <r>
      <rPr>
        <sz val="11"/>
        <color theme="1"/>
        <rFont val="宋体"/>
        <charset val="134"/>
        <scheme val="minor"/>
      </rPr>
      <t>2个村</t>
    </r>
  </si>
  <si>
    <t>乃镇北湖农贸</t>
  </si>
  <si>
    <t>帕乡17</t>
  </si>
  <si>
    <t>帕乡6个村</t>
  </si>
  <si>
    <t>帕乡智能温室</t>
  </si>
  <si>
    <t>英乡鸽业</t>
  </si>
  <si>
    <t>英乡19个村+阿瓦提19，共38个村</t>
  </si>
  <si>
    <t>浩罕乡仓储物流</t>
  </si>
  <si>
    <t>电</t>
  </si>
  <si>
    <t>水</t>
  </si>
  <si>
    <t>路</t>
  </si>
  <si>
    <t>透水孔</t>
  </si>
  <si>
    <t>滴灌</t>
  </si>
  <si>
    <t>变电站</t>
  </si>
  <si>
    <r>
      <t>总投资</t>
    </r>
    <r>
      <rPr>
        <sz val="18"/>
        <rFont val="宋体"/>
        <family val="3"/>
        <charset val="134"/>
        <scheme val="minor"/>
      </rPr>
      <t>：10200万元（财政专项扶贫资金）；</t>
    </r>
    <r>
      <rPr>
        <b/>
        <sz val="18"/>
        <rFont val="宋体"/>
        <family val="3"/>
        <charset val="134"/>
        <scheme val="minor"/>
      </rPr>
      <t>规模：</t>
    </r>
    <r>
      <rPr>
        <sz val="18"/>
        <rFont val="宋体"/>
        <family val="3"/>
        <charset val="134"/>
        <scheme val="minor"/>
      </rPr>
      <t xml:space="preserve">建设2个良繁中心，购买种羊2.02万只
</t>
    </r>
    <r>
      <rPr>
        <b/>
        <sz val="18"/>
        <rFont val="宋体"/>
        <family val="3"/>
        <charset val="134"/>
        <scheme val="minor"/>
      </rPr>
      <t>建设内容</t>
    </r>
    <r>
      <rPr>
        <sz val="18"/>
        <rFont val="宋体"/>
        <family val="3"/>
        <charset val="134"/>
        <scheme val="minor"/>
      </rPr>
      <t xml:space="preserve">：1.投资6000万元，建设养殖规模1万只种羊良繁中心2个及配套水、电、道路、畜牧机械、畜牧设施、业务用房、围墙、监控等；
2.投资4200万元，购买种羊2.02万只，种公羊按照每只1万元购置，购置种公羊200只；种母羊按照每只2千元购置，购置种母羊20000只。
</t>
    </r>
    <r>
      <rPr>
        <b/>
        <sz val="18"/>
        <rFont val="宋体"/>
        <family val="3"/>
        <charset val="134"/>
        <scheme val="minor"/>
      </rPr>
      <t>使用年限：</t>
    </r>
    <r>
      <rPr>
        <sz val="18"/>
        <rFont val="宋体"/>
        <family val="3"/>
        <charset val="134"/>
        <scheme val="minor"/>
      </rPr>
      <t xml:space="preserve">25年
</t>
    </r>
    <r>
      <rPr>
        <b/>
        <sz val="18"/>
        <rFont val="宋体"/>
        <family val="3"/>
        <charset val="134"/>
        <scheme val="minor"/>
      </rPr>
      <t>建设地点：</t>
    </r>
    <r>
      <rPr>
        <sz val="18"/>
        <rFont val="宋体"/>
        <family val="3"/>
        <charset val="134"/>
        <scheme val="minor"/>
      </rPr>
      <t>伯什克然木乡17村（深喀现代农业产业园）</t>
    </r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</si>
</sst>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0_);[Red]\(0.00\)"/>
    <numFmt numFmtId="177" formatCode="0.00_ "/>
    <numFmt numFmtId="178" formatCode="0_);[Red]\(0\)"/>
  </numFmts>
  <fonts count="21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1"/>
      <name val="宋体"/>
      <charset val="134"/>
      <scheme val="minor"/>
    </font>
    <font>
      <sz val="12"/>
      <color theme="1"/>
      <name val="仿宋"/>
      <charset val="134"/>
    </font>
    <font>
      <sz val="12"/>
      <color theme="1"/>
      <name val="方正仿宋"/>
      <charset val="134"/>
    </font>
    <font>
      <sz val="20"/>
      <name val="宋体"/>
      <charset val="134"/>
      <scheme val="minor"/>
    </font>
    <font>
      <b/>
      <sz val="14"/>
      <name val="宋体"/>
      <charset val="134"/>
      <scheme val="minor"/>
    </font>
    <font>
      <sz val="14"/>
      <name val="宋体"/>
      <charset val="134"/>
      <scheme val="minor"/>
    </font>
    <font>
      <sz val="16"/>
      <name val="宋体"/>
      <charset val="134"/>
      <scheme val="minor"/>
    </font>
    <font>
      <b/>
      <sz val="20"/>
      <name val="宋体"/>
      <charset val="134"/>
      <scheme val="minor"/>
    </font>
    <font>
      <b/>
      <sz val="16"/>
      <name val="宋体"/>
      <charset val="134"/>
      <scheme val="minor"/>
    </font>
    <font>
      <b/>
      <sz val="18"/>
      <name val="宋体"/>
      <charset val="134"/>
      <scheme val="minor"/>
    </font>
    <font>
      <sz val="14"/>
      <name val="宋体"/>
      <charset val="134"/>
    </font>
    <font>
      <sz val="16"/>
      <name val="宋体"/>
      <charset val="134"/>
    </font>
    <font>
      <sz val="11"/>
      <color theme="1"/>
      <name val="宋体"/>
      <charset val="134"/>
      <scheme val="minor"/>
    </font>
    <font>
      <sz val="12"/>
      <name val="宋体"/>
      <charset val="134"/>
    </font>
    <font>
      <sz val="18"/>
      <name val="宋体"/>
      <charset val="134"/>
      <scheme val="minor"/>
    </font>
    <font>
      <sz val="9"/>
      <name val="宋体"/>
      <charset val="134"/>
      <scheme val="minor"/>
    </font>
    <font>
      <b/>
      <sz val="18"/>
      <name val="宋体"/>
      <family val="3"/>
      <charset val="134"/>
      <scheme val="minor"/>
    </font>
    <font>
      <sz val="18"/>
      <name val="宋体"/>
      <family val="3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0"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/>
    <xf numFmtId="0" fontId="16" fillId="0" borderId="0"/>
  </cellStyleXfs>
  <cellXfs count="1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77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7" fontId="1" fillId="2" borderId="1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0" fillId="0" borderId="1" xfId="0" applyBorder="1">
      <alignment vertical="center"/>
    </xf>
    <xf numFmtId="177" fontId="0" fillId="0" borderId="1" xfId="0" applyNumberFormat="1" applyBorder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177" fontId="1" fillId="0" borderId="0" xfId="0" applyNumberFormat="1" applyFont="1">
      <alignment vertical="center"/>
    </xf>
    <xf numFmtId="0" fontId="1" fillId="0" borderId="0" xfId="0" applyFont="1">
      <alignment vertical="center"/>
    </xf>
    <xf numFmtId="177" fontId="0" fillId="0" borderId="1" xfId="0" applyNumberFormat="1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2" borderId="0" xfId="0" applyFill="1">
      <alignment vertical="center"/>
    </xf>
    <xf numFmtId="0" fontId="1" fillId="3" borderId="0" xfId="0" applyFont="1" applyFill="1">
      <alignment vertical="center"/>
    </xf>
    <xf numFmtId="0" fontId="0" fillId="3" borderId="0" xfId="0" applyFill="1">
      <alignment vertical="center"/>
    </xf>
    <xf numFmtId="0" fontId="0" fillId="3" borderId="0" xfId="0" applyFill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vertical="center"/>
    </xf>
    <xf numFmtId="0" fontId="0" fillId="3" borderId="1" xfId="0" applyFill="1" applyBorder="1">
      <alignment vertical="center"/>
    </xf>
    <xf numFmtId="0" fontId="0" fillId="3" borderId="1" xfId="0" applyFill="1" applyBorder="1" applyAlignment="1">
      <alignment horizontal="center" vertical="center"/>
    </xf>
    <xf numFmtId="0" fontId="0" fillId="2" borderId="1" xfId="0" applyFill="1" applyBorder="1">
      <alignment vertical="center"/>
    </xf>
    <xf numFmtId="0" fontId="0" fillId="4" borderId="1" xfId="0" applyFill="1" applyBorder="1">
      <alignment vertical="center"/>
    </xf>
    <xf numFmtId="0" fontId="0" fillId="4" borderId="1" xfId="0" applyFill="1" applyBorder="1" applyAlignment="1">
      <alignment horizontal="center" vertical="center"/>
    </xf>
    <xf numFmtId="0" fontId="0" fillId="4" borderId="1" xfId="0" applyFont="1" applyFill="1" applyBorder="1">
      <alignment vertical="center"/>
    </xf>
    <xf numFmtId="0" fontId="1" fillId="3" borderId="1" xfId="0" applyFont="1" applyFill="1" applyBorder="1">
      <alignment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0" xfId="0" applyFont="1" applyFill="1" applyBorder="1">
      <alignment vertical="center"/>
    </xf>
    <xf numFmtId="0" fontId="1" fillId="3" borderId="0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3" borderId="1" xfId="0" applyFont="1" applyFill="1" applyBorder="1">
      <alignment vertical="center"/>
    </xf>
    <xf numFmtId="0" fontId="1" fillId="3" borderId="2" xfId="0" applyFont="1" applyFill="1" applyBorder="1" applyAlignment="1">
      <alignment vertical="center"/>
    </xf>
    <xf numFmtId="0" fontId="1" fillId="3" borderId="1" xfId="0" applyFont="1" applyFill="1" applyBorder="1" applyAlignment="1">
      <alignment horizontal="center" vertical="center" wrapText="1"/>
    </xf>
    <xf numFmtId="0" fontId="0" fillId="2" borderId="1" xfId="0" applyFont="1" applyFill="1" applyBorder="1">
      <alignment vertical="center"/>
    </xf>
    <xf numFmtId="0" fontId="0" fillId="3" borderId="2" xfId="0" applyFont="1" applyFill="1" applyBorder="1" applyAlignment="1">
      <alignment vertical="center"/>
    </xf>
    <xf numFmtId="0" fontId="2" fillId="3" borderId="1" xfId="0" applyFont="1" applyFill="1" applyBorder="1" applyAlignment="1">
      <alignment vertical="center" wrapText="1"/>
    </xf>
    <xf numFmtId="0" fontId="0" fillId="3" borderId="0" xfId="0" applyFont="1" applyFill="1">
      <alignment vertical="center"/>
    </xf>
    <xf numFmtId="0" fontId="0" fillId="3" borderId="0" xfId="0" applyFont="1" applyFill="1" applyBorder="1">
      <alignment vertical="center"/>
    </xf>
    <xf numFmtId="0" fontId="0" fillId="3" borderId="0" xfId="0" applyFont="1" applyFill="1" applyAlignment="1">
      <alignment horizontal="center" vertical="center"/>
    </xf>
    <xf numFmtId="0" fontId="1" fillId="3" borderId="4" xfId="0" applyFont="1" applyFill="1" applyBorder="1" applyAlignment="1">
      <alignment vertical="center"/>
    </xf>
    <xf numFmtId="0" fontId="1" fillId="3" borderId="0" xfId="0" applyFont="1" applyFill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3" borderId="3" xfId="0" applyFont="1" applyFill="1" applyBorder="1" applyAlignment="1">
      <alignment vertical="center"/>
    </xf>
    <xf numFmtId="0" fontId="0" fillId="3" borderId="1" xfId="0" applyFill="1" applyBorder="1" applyAlignment="1">
      <alignment vertical="center"/>
    </xf>
    <xf numFmtId="0" fontId="0" fillId="3" borderId="0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4" fillId="3" borderId="1" xfId="0" applyFont="1" applyFill="1" applyBorder="1">
      <alignment vertical="center"/>
    </xf>
    <xf numFmtId="177" fontId="0" fillId="3" borderId="1" xfId="0" applyNumberFormat="1" applyFill="1" applyBorder="1" applyAlignment="1">
      <alignment horizontal="center" vertical="center"/>
    </xf>
    <xf numFmtId="0" fontId="5" fillId="3" borderId="1" xfId="0" applyFont="1" applyFill="1" applyBorder="1">
      <alignment vertical="center"/>
    </xf>
    <xf numFmtId="0" fontId="6" fillId="3" borderId="0" xfId="0" applyFont="1" applyFill="1" applyBorder="1">
      <alignment vertical="center"/>
    </xf>
    <xf numFmtId="0" fontId="7" fillId="3" borderId="0" xfId="0" applyFont="1" applyFill="1" applyBorder="1">
      <alignment vertical="center"/>
    </xf>
    <xf numFmtId="0" fontId="8" fillId="3" borderId="0" xfId="0" applyFont="1" applyFill="1" applyBorder="1" applyAlignment="1">
      <alignment horizontal="center" vertical="center" wrapText="1"/>
    </xf>
    <xf numFmtId="0" fontId="9" fillId="3" borderId="0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 vertical="center"/>
    </xf>
    <xf numFmtId="176" fontId="8" fillId="3" borderId="0" xfId="0" applyNumberFormat="1" applyFont="1" applyFill="1" applyBorder="1" applyAlignment="1">
      <alignment horizontal="center" vertical="center"/>
    </xf>
    <xf numFmtId="0" fontId="8" fillId="3" borderId="0" xfId="0" applyFont="1" applyFill="1" applyBorder="1">
      <alignment vertical="center"/>
    </xf>
    <xf numFmtId="0" fontId="7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49" fontId="7" fillId="3" borderId="1" xfId="0" applyNumberFormat="1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49" fontId="8" fillId="3" borderId="1" xfId="0" applyNumberFormat="1" applyFont="1" applyFill="1" applyBorder="1" applyAlignment="1">
      <alignment horizontal="center" vertical="center" wrapText="1"/>
    </xf>
    <xf numFmtId="0" fontId="13" fillId="3" borderId="1" xfId="0" applyNumberFormat="1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vertical="center" wrapText="1"/>
    </xf>
    <xf numFmtId="176" fontId="7" fillId="3" borderId="1" xfId="0" applyNumberFormat="1" applyFont="1" applyFill="1" applyBorder="1" applyAlignment="1">
      <alignment horizontal="center" vertical="center" wrapText="1"/>
    </xf>
    <xf numFmtId="176" fontId="8" fillId="3" borderId="1" xfId="0" applyNumberFormat="1" applyFont="1" applyFill="1" applyBorder="1" applyAlignment="1">
      <alignment horizontal="center" vertical="center" wrapText="1"/>
    </xf>
    <xf numFmtId="176" fontId="7" fillId="3" borderId="1" xfId="0" applyNumberFormat="1" applyFont="1" applyFill="1" applyBorder="1" applyAlignment="1">
      <alignment horizontal="center" vertical="center"/>
    </xf>
    <xf numFmtId="176" fontId="8" fillId="3" borderId="1" xfId="0" applyNumberFormat="1" applyFont="1" applyFill="1" applyBorder="1" applyAlignment="1">
      <alignment horizontal="center" vertical="center"/>
    </xf>
    <xf numFmtId="178" fontId="8" fillId="3" borderId="1" xfId="0" applyNumberFormat="1" applyFont="1" applyFill="1" applyBorder="1" applyAlignment="1">
      <alignment horizontal="center" vertical="center"/>
    </xf>
    <xf numFmtId="178" fontId="8" fillId="3" borderId="1" xfId="0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vertical="center" wrapText="1"/>
    </xf>
    <xf numFmtId="0" fontId="8" fillId="3" borderId="0" xfId="0" applyFont="1" applyFill="1" applyBorder="1" applyAlignment="1">
      <alignment vertical="center"/>
    </xf>
    <xf numFmtId="0" fontId="19" fillId="3" borderId="1" xfId="0" applyFont="1" applyFill="1" applyBorder="1" applyAlignment="1">
      <alignment horizontal="left" vertical="center" wrapText="1"/>
    </xf>
    <xf numFmtId="176" fontId="7" fillId="3" borderId="6" xfId="0" applyNumberFormat="1" applyFont="1" applyFill="1" applyBorder="1" applyAlignment="1">
      <alignment horizontal="center" vertical="center" wrapText="1"/>
    </xf>
    <xf numFmtId="176" fontId="7" fillId="3" borderId="8" xfId="0" applyNumberFormat="1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176" fontId="7" fillId="3" borderId="1" xfId="0" applyNumberFormat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0" fillId="3" borderId="0" xfId="0" applyFont="1" applyFill="1" applyBorder="1" applyAlignment="1">
      <alignment horizontal="center" vertical="center" wrapText="1"/>
    </xf>
    <xf numFmtId="176" fontId="7" fillId="3" borderId="1" xfId="3" applyNumberFormat="1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0" fillId="3" borderId="7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77" fontId="0" fillId="2" borderId="1" xfId="0" applyNumberForma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177" fontId="0" fillId="2" borderId="2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177" fontId="0" fillId="2" borderId="4" xfId="0" applyNumberForma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</cellXfs>
  <cellStyles count="10">
    <cellStyle name="常规" xfId="0" builtinId="0"/>
    <cellStyle name="常规 10 2" xfId="4"/>
    <cellStyle name="常规 10 2 2" xfId="5"/>
    <cellStyle name="常规 12 2 2 2" xfId="6"/>
    <cellStyle name="常规 12 2 2 2 2" xfId="2"/>
    <cellStyle name="常规 16" xfId="3"/>
    <cellStyle name="常规 2" xfId="7"/>
    <cellStyle name="常规 3" xfId="8"/>
    <cellStyle name="常规 4" xfId="9"/>
    <cellStyle name="常规 6" xfId="1"/>
  </cellStyles>
  <dxfs count="0"/>
  <tableStyles count="0" defaultTableStyle="TableStyleMedium2" defaultPivotStyle="PivotStyleLight16"/>
  <colors>
    <mruColors>
      <color rgb="FFFF0000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4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5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6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7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8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9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0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1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2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3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4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5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6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7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8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9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0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1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2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3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4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5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6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7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8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9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0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1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2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3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4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5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6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7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8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9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40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41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42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43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44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45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46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47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48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49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50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51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52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53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54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55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56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57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58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59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60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61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62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63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64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65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66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67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68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69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70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71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72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73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74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75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76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77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78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79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80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81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82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83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84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85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86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87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88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89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90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91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92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93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94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95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96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97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98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99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00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01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02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03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04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05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06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07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08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09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10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11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12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13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14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15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16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17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18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19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20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21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22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23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24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25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26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27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28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29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30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31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32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33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34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35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36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37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38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39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40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41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42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43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44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45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46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47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48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49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50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51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52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53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54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55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56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57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58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59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60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61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62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63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64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65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66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67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68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69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70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71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72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73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74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75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76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77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78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79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80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81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82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83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84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85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86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87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88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89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90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91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92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93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94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95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96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97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98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99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00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01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02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03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04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05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06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07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08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09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10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11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12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13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14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15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16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17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18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19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20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21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22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23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24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25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26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27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28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29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30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31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32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33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34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35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36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37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38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39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40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41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42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43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44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45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46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47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48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49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50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51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52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53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54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55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56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57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58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59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60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61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62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63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64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65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66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67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68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69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70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71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72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73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74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75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76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77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78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79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80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81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82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83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84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85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86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87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88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89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90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91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92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93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94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95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96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97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98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99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00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01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02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03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04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05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06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07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08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09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10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11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12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13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14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15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16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17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18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19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20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21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22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23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24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25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26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27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28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29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30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31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32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33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34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35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36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37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38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39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40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41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42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43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44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45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46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47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48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49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50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51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52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53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54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55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56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57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58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59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60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61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62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63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64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65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66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67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68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69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70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71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72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73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74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75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76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77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78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79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80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81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82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83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84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85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86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87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88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89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90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91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92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93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94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95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96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97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98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99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400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401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402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403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404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405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406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407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408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409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410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411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412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413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414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415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416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417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418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419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420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421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422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423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424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425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426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427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428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429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430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431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432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433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434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435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436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437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438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439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440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441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442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443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444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445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446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447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448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449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450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451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452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453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454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455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456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457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458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459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460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461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462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463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464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465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466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467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468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469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470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471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472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473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474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475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476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477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478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479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480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481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482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483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484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485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486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487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488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489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490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491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492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493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494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495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496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497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498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499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500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501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502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503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504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505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506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507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508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509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510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511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512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513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514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515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516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517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518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519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520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521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522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523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524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525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526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527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528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529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530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531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532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533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534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535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536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537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538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539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540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541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542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543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544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545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546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547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548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549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550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551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552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553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554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555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556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557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558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559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560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561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562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563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564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565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566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567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568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569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570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571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572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573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574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575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576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577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578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579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580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581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582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583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584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585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586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587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588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589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590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591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592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593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594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595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596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597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598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599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600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601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602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603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604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605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606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607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608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609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610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611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612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613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614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615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616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617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618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619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620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621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622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623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624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625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626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627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628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629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630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631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632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633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634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635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636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637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638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639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640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641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642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643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644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645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646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647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648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649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650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651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652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653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654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655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656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657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658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659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660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661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662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663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664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665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666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667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668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669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670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671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672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673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674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675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676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677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678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679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680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681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682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683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684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685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686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687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688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689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690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691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692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693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694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695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696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697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698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699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700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701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702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703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704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705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706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707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708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709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710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711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712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713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714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715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716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717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718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719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720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721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722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723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724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725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726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727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728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729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730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731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732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733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734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735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736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737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738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739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740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741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742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743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744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745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746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747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748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749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750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751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752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753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754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755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756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757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758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759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760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761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762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763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764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765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766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767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768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769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770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771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772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773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774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775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776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777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778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779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780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781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782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783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784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785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786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787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788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789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790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791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792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793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794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795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796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797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798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799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800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801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802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803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804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805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806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807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808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809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810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811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812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813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814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815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816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817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818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819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820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821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822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823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824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825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826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827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828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829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830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831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832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833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834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835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836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837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838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839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840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841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842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843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844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845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846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847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848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849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850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851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852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853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854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855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856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857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858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859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860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861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862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863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864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865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866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867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868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869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870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871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872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873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874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875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876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877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878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879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880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881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882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883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884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885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886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887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888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889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890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891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892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893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894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895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896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897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898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899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900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901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902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903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904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905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906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907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908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909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910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911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912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913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914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915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916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917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918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919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920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921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922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923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924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925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926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927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928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929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930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931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932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933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934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935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936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937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938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939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940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941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942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943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944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945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946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947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948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949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950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951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952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953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954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955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956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957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958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959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960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961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962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963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964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965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966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967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968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969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970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971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972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973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974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975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976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977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978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979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980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981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982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983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984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985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986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987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988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989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990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991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992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993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994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995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996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997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998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999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000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001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002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003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004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005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006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007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008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009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010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011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012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013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014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015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016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017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018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019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020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021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022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023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024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025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026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027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028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029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030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031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032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033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034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035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036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037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038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039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040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041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042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043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044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045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046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047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048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049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050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051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052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053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054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055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056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057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058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059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060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061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062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063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064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065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066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067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068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069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070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071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072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073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074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075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076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077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078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079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080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081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082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083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084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085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086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087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088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089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090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091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092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093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094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095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096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097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098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099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100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101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102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103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104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105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106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107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108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109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110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111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112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113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114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115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116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117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118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119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120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121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122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123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124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125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126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127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128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129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130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131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132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133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134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135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136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137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138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139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140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141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142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143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144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145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146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147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148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149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150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151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152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153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154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155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156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157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158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159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160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161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162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163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164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165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166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167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168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169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170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171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172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173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174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175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176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177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178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179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180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181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182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183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184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185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186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187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188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189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190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191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192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193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194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195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196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197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198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199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200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201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202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203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204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205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206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207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208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209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210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211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212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213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214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215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216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217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218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219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220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221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222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223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224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225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226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227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228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229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230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231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232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233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234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235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236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237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238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239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240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241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242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243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244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245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246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247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248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249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250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251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252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253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254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255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256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257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258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259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260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261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262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263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264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265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266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267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268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269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270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271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272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273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274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275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276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277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278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279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280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281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282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283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284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285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286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287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288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289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290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291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292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293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294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295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296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297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298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299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300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301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302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303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304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305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306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307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308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309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310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311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312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313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314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315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316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317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318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319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320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321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322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323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324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325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326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327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328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329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330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331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332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333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334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335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336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337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338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339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340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341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342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343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344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345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346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347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348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349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350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351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352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353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354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355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356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357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358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359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360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361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362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363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364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365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366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367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368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369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370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371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372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373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374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375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376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377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378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379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380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381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382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383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384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385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386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387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388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389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390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391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392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393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394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395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396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397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398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399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400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401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402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403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404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405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406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407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408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409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410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411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412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413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414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415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416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417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418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419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420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421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422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423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424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425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426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427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428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429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430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431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432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433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434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435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436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437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438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439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440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441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442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443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444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445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446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447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448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449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450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451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452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453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454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455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456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457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458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459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460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461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462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463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464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465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466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467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468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469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470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471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472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473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474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475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476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477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478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479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480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481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482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483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484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485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486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487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488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489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490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491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492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493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494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495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496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497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498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499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500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501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502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503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504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505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506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507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508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509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510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511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512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513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514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515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516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517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518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519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520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521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522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523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524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525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526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527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528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529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530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531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532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533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534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535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536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537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538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539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540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541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542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543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544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545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546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547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548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549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550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551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552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553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554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555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556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557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558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559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560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561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562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563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564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565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566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567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568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569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570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571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572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573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574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575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576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577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578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579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580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581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582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583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584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585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586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587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588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589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590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591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592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593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594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595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596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597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598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599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600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601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602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603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604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605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606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607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608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609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610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611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612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613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614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615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616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617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618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619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620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621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622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623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624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625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626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627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628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629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630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631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632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633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634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635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636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637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638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639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640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641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642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643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644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645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646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647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648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649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650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651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652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653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654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655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656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657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658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659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660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661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662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663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664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665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666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667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668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669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670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671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672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673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674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675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676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677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678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679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680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681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682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683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684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685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686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687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688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689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690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691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692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693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694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695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696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697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698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699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700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701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702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703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704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705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706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707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708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709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710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711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712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713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714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715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716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717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718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719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720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721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722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723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724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725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726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727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728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729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730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731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732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733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734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735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736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737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738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739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740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741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742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743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744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745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746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747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748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749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750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751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752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753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754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755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756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757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758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759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760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761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762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763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764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765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766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767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768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769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770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771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772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773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774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775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776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777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778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779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780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781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782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783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784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785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786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787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788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789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790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791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792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793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794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795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796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797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798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799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800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801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802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803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804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805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806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807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808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809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810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811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812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813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814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815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816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817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818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819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820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821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822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823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824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825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826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827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828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829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830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831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832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833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834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835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836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837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838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839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840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841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842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843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844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845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846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847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848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849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850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851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852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853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854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855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856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857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858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859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860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861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862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863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864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865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866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867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868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869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870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871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872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873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874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875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876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877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878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879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880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881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882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883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884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885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886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887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888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889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890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891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892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893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894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895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896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897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898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899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900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901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902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903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904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905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906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907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908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909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910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911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912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913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914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915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916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917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918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919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920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921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922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923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924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925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926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927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928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929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930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931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932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933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934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935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936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937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938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939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940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941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942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943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944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945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946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947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948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949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950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951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952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953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954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955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956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957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958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959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960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961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962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963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964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965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966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967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968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969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970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971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972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973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974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975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976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977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978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979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980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981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982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983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984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985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986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987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988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989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990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991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992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993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1994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995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996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997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998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1999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000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001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002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003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004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005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006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007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008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009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010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011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012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013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014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015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016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017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018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019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020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021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022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023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024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025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026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027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028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029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030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031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032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033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034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035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036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037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038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039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040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041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042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043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044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045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046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047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048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049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050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051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052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053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054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055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056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057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058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059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060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061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062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063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064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065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066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067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068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069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070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071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072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073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074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075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076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077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078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079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080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081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082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083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084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085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086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087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088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089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090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091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092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093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094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095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096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097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098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099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100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101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102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103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104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105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106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107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108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109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110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111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112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113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114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115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116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117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118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119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120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121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122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123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124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125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126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127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128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129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130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131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132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133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134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135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136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137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138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139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140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141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142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143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144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145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146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147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148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149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150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151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152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153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154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155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156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157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158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159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160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161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162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163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164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165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166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167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168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169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170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171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172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173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174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175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176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177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178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179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180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181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182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183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184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185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186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187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188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189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190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191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192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193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194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195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196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197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198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199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200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201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202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203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204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205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206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207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208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209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210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211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212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213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214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215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216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217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218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219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220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221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222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223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224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225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226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227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228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229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230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231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232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233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234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235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236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237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238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239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240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241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242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243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244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245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246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247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248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249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250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251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252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253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254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255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256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257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258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259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260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261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262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263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264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265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266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267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268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269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270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271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272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273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274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275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276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277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278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279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280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281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282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283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284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285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286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287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288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289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290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291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292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293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294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295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296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297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298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299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300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301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302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303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304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305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306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307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308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309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310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311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312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313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314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315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316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317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318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319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320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321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322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323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324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325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326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327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328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329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330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331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332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333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334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335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336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337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338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339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340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341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342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343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344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345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346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347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348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349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350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351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352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353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354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355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356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357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358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359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360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361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362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363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364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365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366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367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368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369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370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371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372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373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374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375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376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377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378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379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380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381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382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383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384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385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386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387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388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389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390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391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392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393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394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395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396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397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398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399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400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401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402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403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404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405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406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407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408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409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410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411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412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413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414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415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416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417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418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419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420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421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422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423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424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425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426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427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428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429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430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431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432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433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434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435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436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437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438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439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440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441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442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443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444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445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446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447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448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449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450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451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452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453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454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455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456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457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458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459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460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461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462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463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464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465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466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467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468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469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470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471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472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473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474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475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476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477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478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479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480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481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482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483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484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485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486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487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488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489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490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491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492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493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494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495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496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497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498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499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500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501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502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503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504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505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506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507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508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509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510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511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512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513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514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515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516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517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518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519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520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521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522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523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524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525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526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527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528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529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530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531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532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533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534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535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536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537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538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539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540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541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542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543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544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545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546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547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548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549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550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551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552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553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554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555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556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557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558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559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560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561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562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563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564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565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566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567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568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569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570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571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572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573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574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575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576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577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578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579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580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581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582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583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584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585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586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587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588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589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590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591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592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593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594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595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596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597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598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599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600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601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602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603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604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605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606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607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608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609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610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611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612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613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614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615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616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617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618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619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620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621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622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623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624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625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626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627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628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629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630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631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632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633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634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635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636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637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638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639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640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641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642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643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644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645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646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647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648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649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650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651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652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653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654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655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656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657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658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659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660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661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662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663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664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665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666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667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668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669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670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671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672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673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674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675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676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677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678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679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680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681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682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683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684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685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686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687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688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689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690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691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692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693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694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695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696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697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698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699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700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701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702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703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704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705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706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707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708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709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710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711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712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713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714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715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716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717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718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719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720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721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722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723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724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725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726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727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728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729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730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731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732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733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734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735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736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737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738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739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740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741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742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743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744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745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746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747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748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749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750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751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752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753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754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755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756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757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758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759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760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761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762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763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764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765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766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767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768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769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770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771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772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773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774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775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776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777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778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779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780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781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782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783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784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785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786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787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788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789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790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791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792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793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794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795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796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797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798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799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800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801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802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803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804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805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806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807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808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809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810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811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812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813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814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815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816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817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818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819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820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821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822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823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824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825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826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827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828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829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830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831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832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833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834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835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836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837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838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839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840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841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842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843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844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845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846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847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848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849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850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851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852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853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854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855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856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857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858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859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860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861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862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863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864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865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866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867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868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869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870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871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872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873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874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875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876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877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878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879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880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881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882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883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884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885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886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887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888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889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890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891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892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893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894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895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896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897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898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899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900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901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902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903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904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905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906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907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908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909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910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911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912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913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914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915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916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917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918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919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920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921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922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923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924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925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926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927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928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929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930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931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932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933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934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935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936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937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938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939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940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941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942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943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944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945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946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947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948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949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950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951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952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953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954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955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956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957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958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959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960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961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962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963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964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965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966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967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968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969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970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971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972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973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974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975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976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977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978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979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980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981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982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983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984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985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986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987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988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989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990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991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992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993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994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2995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996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997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998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2999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000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001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002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003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004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005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006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007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008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009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010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011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012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013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014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015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016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017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018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019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020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021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022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023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024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025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026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027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028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029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030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031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032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033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034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035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036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037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038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039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040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041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042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043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044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045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046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047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048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049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050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051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052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053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054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055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056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057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058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059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060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061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062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063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064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065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066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067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068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069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070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071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072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073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074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075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076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077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078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079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080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081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082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083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084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085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086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087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088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089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090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091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092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093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094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095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096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097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098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099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100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101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102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103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104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105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106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107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108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109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110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111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112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113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114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115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116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117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118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119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120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121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122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123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124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125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126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127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128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129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130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131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132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133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134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135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136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137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138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139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140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141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142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143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144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145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146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147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148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149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150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151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152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153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154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155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156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157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158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159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160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161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162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163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164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165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166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167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168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169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170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171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172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173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174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175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176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177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178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179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180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181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182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183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184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185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186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187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188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189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190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191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192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193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194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195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196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197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198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199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200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201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202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203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204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205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206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207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208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209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210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211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212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213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214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215" name="Text Box 79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216" name="Text Box 80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217" name="Text Box 81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85725</xdr:colOff>
      <xdr:row>10</xdr:row>
      <xdr:rowOff>215646</xdr:rowOff>
    </xdr:to>
    <xdr:sp macro="" textlink="">
      <xdr:nvSpPr>
        <xdr:cNvPr id="3218" name="Text Box 82"/>
        <xdr:cNvSpPr txBox="1">
          <a:spLocks noChangeArrowheads="1"/>
        </xdr:cNvSpPr>
      </xdr:nvSpPr>
      <xdr:spPr>
        <a:xfrm>
          <a:off x="5562600" y="10168890"/>
          <a:ext cx="85725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219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220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221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222" name="Text Box 82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223" name="Text Box 79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224" name="Text Box 80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19050</xdr:colOff>
      <xdr:row>10</xdr:row>
      <xdr:rowOff>215646</xdr:rowOff>
    </xdr:to>
    <xdr:sp macro="" textlink="">
      <xdr:nvSpPr>
        <xdr:cNvPr id="3225" name="Text Box 81"/>
        <xdr:cNvSpPr txBox="1">
          <a:spLocks noChangeArrowheads="1"/>
        </xdr:cNvSpPr>
      </xdr:nvSpPr>
      <xdr:spPr>
        <a:xfrm>
          <a:off x="5562600" y="10168890"/>
          <a:ext cx="19050" cy="21526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S10"/>
  <sheetViews>
    <sheetView showZeros="0" tabSelected="1" topLeftCell="A4" zoomScale="55" zoomScaleNormal="55" workbookViewId="0">
      <selection activeCell="H8" sqref="H8"/>
    </sheetView>
  </sheetViews>
  <sheetFormatPr defaultColWidth="9" defaultRowHeight="20.25"/>
  <cols>
    <col min="1" max="1" width="9.375" style="64" customWidth="1"/>
    <col min="2" max="2" width="10.5" style="64" customWidth="1"/>
    <col min="3" max="3" width="16.125" style="65" customWidth="1"/>
    <col min="4" max="4" width="8.125" style="66" customWidth="1"/>
    <col min="5" max="5" width="10.125" style="66" customWidth="1"/>
    <col min="6" max="6" width="7.25" style="64" customWidth="1"/>
    <col min="7" max="7" width="11.5" style="64" customWidth="1"/>
    <col min="8" max="8" width="151.75" style="66" customWidth="1"/>
    <col min="9" max="10" width="18.375" style="67" customWidth="1"/>
    <col min="11" max="11" width="13.375" style="67" customWidth="1"/>
    <col min="12" max="12" width="11.5" style="67" customWidth="1"/>
    <col min="13" max="13" width="10.375" style="67" customWidth="1"/>
    <col min="14" max="14" width="16.5" style="67" customWidth="1"/>
    <col min="15" max="15" width="10.875" style="67" customWidth="1"/>
    <col min="16" max="16" width="8.875" style="66" customWidth="1"/>
    <col min="17" max="17" width="13.875" style="64" customWidth="1"/>
    <col min="18" max="18" width="13.625" style="66" customWidth="1"/>
    <col min="19" max="16384" width="9" style="68"/>
  </cols>
  <sheetData>
    <row r="1" spans="1:253" s="62" customFormat="1" ht="42.75" customHeight="1">
      <c r="A1" s="97" t="s">
        <v>0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</row>
    <row r="2" spans="1:253" s="63" customFormat="1" ht="55.5" customHeight="1">
      <c r="A2" s="94" t="s">
        <v>1</v>
      </c>
      <c r="B2" s="94" t="s">
        <v>2</v>
      </c>
      <c r="C2" s="96" t="s">
        <v>3</v>
      </c>
      <c r="D2" s="94" t="s">
        <v>4</v>
      </c>
      <c r="E2" s="94" t="s">
        <v>5</v>
      </c>
      <c r="F2" s="94" t="s">
        <v>6</v>
      </c>
      <c r="G2" s="94" t="s">
        <v>7</v>
      </c>
      <c r="H2" s="94" t="s">
        <v>8</v>
      </c>
      <c r="I2" s="98" t="s">
        <v>9</v>
      </c>
      <c r="J2" s="98"/>
      <c r="K2" s="98"/>
      <c r="L2" s="98"/>
      <c r="M2" s="98"/>
      <c r="N2" s="98"/>
      <c r="O2" s="98" t="s">
        <v>10</v>
      </c>
      <c r="P2" s="98"/>
      <c r="Q2" s="98"/>
      <c r="R2" s="93" t="s">
        <v>11</v>
      </c>
    </row>
    <row r="3" spans="1:253" s="63" customFormat="1" ht="33" customHeight="1">
      <c r="A3" s="94"/>
      <c r="B3" s="94"/>
      <c r="C3" s="96"/>
      <c r="D3" s="94"/>
      <c r="E3" s="94"/>
      <c r="F3" s="94"/>
      <c r="G3" s="94"/>
      <c r="H3" s="94"/>
      <c r="I3" s="98" t="s">
        <v>12</v>
      </c>
      <c r="J3" s="95" t="s">
        <v>13</v>
      </c>
      <c r="K3" s="95" t="s">
        <v>14</v>
      </c>
      <c r="L3" s="95" t="s">
        <v>15</v>
      </c>
      <c r="M3" s="95" t="s">
        <v>16</v>
      </c>
      <c r="N3" s="95" t="s">
        <v>17</v>
      </c>
      <c r="O3" s="89" t="s">
        <v>18</v>
      </c>
      <c r="P3" s="91" t="s">
        <v>19</v>
      </c>
      <c r="Q3" s="91" t="s">
        <v>20</v>
      </c>
      <c r="R3" s="93"/>
    </row>
    <row r="4" spans="1:253" s="63" customFormat="1" ht="45" customHeight="1">
      <c r="A4" s="94"/>
      <c r="B4" s="94"/>
      <c r="C4" s="96"/>
      <c r="D4" s="94"/>
      <c r="E4" s="94"/>
      <c r="F4" s="94"/>
      <c r="G4" s="94"/>
      <c r="H4" s="94"/>
      <c r="I4" s="98"/>
      <c r="J4" s="95"/>
      <c r="K4" s="95"/>
      <c r="L4" s="95"/>
      <c r="M4" s="95"/>
      <c r="N4" s="95"/>
      <c r="O4" s="90"/>
      <c r="P4" s="92"/>
      <c r="Q4" s="92"/>
      <c r="R4" s="93"/>
    </row>
    <row r="5" spans="1:253" ht="50.25" customHeight="1">
      <c r="A5" s="94" t="s">
        <v>21</v>
      </c>
      <c r="B5" s="94"/>
      <c r="C5" s="94"/>
      <c r="D5" s="70"/>
      <c r="E5" s="70"/>
      <c r="F5" s="70"/>
      <c r="G5" s="70"/>
      <c r="H5" s="70"/>
      <c r="I5" s="80">
        <f>I6+I9</f>
        <v>11067.6</v>
      </c>
      <c r="J5" s="80">
        <f t="shared" ref="J5:N5" si="0">J6+J9</f>
        <v>6850.6</v>
      </c>
      <c r="K5" s="80">
        <f t="shared" si="0"/>
        <v>0</v>
      </c>
      <c r="L5" s="80">
        <f t="shared" si="0"/>
        <v>0</v>
      </c>
      <c r="M5" s="80">
        <f t="shared" si="0"/>
        <v>0</v>
      </c>
      <c r="N5" s="80">
        <f t="shared" si="0"/>
        <v>0</v>
      </c>
      <c r="O5" s="80"/>
      <c r="P5" s="81"/>
      <c r="Q5" s="70"/>
      <c r="R5" s="74"/>
    </row>
    <row r="6" spans="1:253" s="63" customFormat="1" ht="62.1" customHeight="1">
      <c r="A6" s="69" t="s">
        <v>22</v>
      </c>
      <c r="B6" s="94" t="s">
        <v>23</v>
      </c>
      <c r="C6" s="94"/>
      <c r="D6" s="69"/>
      <c r="E6" s="69"/>
      <c r="F6" s="69"/>
      <c r="G6" s="69"/>
      <c r="H6" s="69"/>
      <c r="I6" s="80">
        <f>I7</f>
        <v>10200</v>
      </c>
      <c r="J6" s="80">
        <f t="shared" ref="J6:N6" si="1">J7</f>
        <v>5983</v>
      </c>
      <c r="K6" s="80">
        <f t="shared" si="1"/>
        <v>0</v>
      </c>
      <c r="L6" s="80">
        <f t="shared" si="1"/>
        <v>0</v>
      </c>
      <c r="M6" s="80">
        <f t="shared" si="1"/>
        <v>0</v>
      </c>
      <c r="N6" s="80">
        <f t="shared" si="1"/>
        <v>0</v>
      </c>
      <c r="O6" s="80"/>
      <c r="P6" s="81"/>
      <c r="Q6" s="70"/>
      <c r="R6" s="74"/>
    </row>
    <row r="7" spans="1:253" s="63" customFormat="1" ht="64.5" customHeight="1">
      <c r="A7" s="71" t="s">
        <v>24</v>
      </c>
      <c r="B7" s="94" t="s">
        <v>25</v>
      </c>
      <c r="C7" s="94"/>
      <c r="D7" s="71"/>
      <c r="E7" s="69"/>
      <c r="F7" s="72"/>
      <c r="G7" s="72"/>
      <c r="H7" s="73"/>
      <c r="I7" s="82">
        <f t="shared" ref="I7:N7" si="2">SUM(I8:I8)</f>
        <v>10200</v>
      </c>
      <c r="J7" s="82">
        <f t="shared" si="2"/>
        <v>5983</v>
      </c>
      <c r="K7" s="82">
        <f t="shared" si="2"/>
        <v>0</v>
      </c>
      <c r="L7" s="82">
        <f t="shared" si="2"/>
        <v>0</v>
      </c>
      <c r="M7" s="82">
        <f t="shared" si="2"/>
        <v>0</v>
      </c>
      <c r="N7" s="82">
        <f t="shared" si="2"/>
        <v>0</v>
      </c>
      <c r="O7" s="82"/>
      <c r="P7" s="70"/>
      <c r="Q7" s="70"/>
      <c r="R7" s="70"/>
    </row>
    <row r="8" spans="1:253" ht="188.1" customHeight="1">
      <c r="A8" s="74">
        <v>1</v>
      </c>
      <c r="B8" s="70" t="s">
        <v>26</v>
      </c>
      <c r="C8" s="75" t="s">
        <v>27</v>
      </c>
      <c r="D8" s="74" t="s">
        <v>28</v>
      </c>
      <c r="E8" s="70" t="s">
        <v>29</v>
      </c>
      <c r="F8" s="76" t="s">
        <v>30</v>
      </c>
      <c r="G8" s="76" t="s">
        <v>31</v>
      </c>
      <c r="H8" s="88" t="s">
        <v>174</v>
      </c>
      <c r="I8" s="83">
        <v>10200</v>
      </c>
      <c r="J8" s="83">
        <v>5983</v>
      </c>
      <c r="K8" s="83"/>
      <c r="L8" s="83"/>
      <c r="M8" s="83"/>
      <c r="N8" s="83"/>
      <c r="O8" s="84">
        <v>18253</v>
      </c>
      <c r="P8" s="70"/>
      <c r="Q8" s="70"/>
      <c r="R8" s="70" t="s">
        <v>32</v>
      </c>
    </row>
    <row r="9" spans="1:253" ht="54.75" customHeight="1">
      <c r="A9" s="74" t="s">
        <v>33</v>
      </c>
      <c r="B9" s="94" t="s">
        <v>34</v>
      </c>
      <c r="C9" s="94"/>
      <c r="D9" s="69"/>
      <c r="E9" s="69"/>
      <c r="F9" s="72"/>
      <c r="G9" s="72"/>
      <c r="H9" s="73"/>
      <c r="I9" s="80">
        <f t="shared" ref="I9:N9" si="3">SUM(I10:I10)</f>
        <v>867.6</v>
      </c>
      <c r="J9" s="80">
        <f t="shared" si="3"/>
        <v>867.6</v>
      </c>
      <c r="K9" s="80">
        <f t="shared" si="3"/>
        <v>0</v>
      </c>
      <c r="L9" s="80">
        <f t="shared" si="3"/>
        <v>0</v>
      </c>
      <c r="M9" s="80">
        <f t="shared" si="3"/>
        <v>0</v>
      </c>
      <c r="N9" s="80">
        <f t="shared" si="3"/>
        <v>0</v>
      </c>
      <c r="O9" s="80"/>
      <c r="P9" s="70"/>
      <c r="Q9" s="70"/>
      <c r="R9" s="70"/>
    </row>
    <row r="10" spans="1:253" ht="204.75" customHeight="1">
      <c r="A10" s="74">
        <v>1</v>
      </c>
      <c r="B10" s="77" t="s">
        <v>35</v>
      </c>
      <c r="C10" s="78" t="s">
        <v>36</v>
      </c>
      <c r="D10" s="70" t="s">
        <v>28</v>
      </c>
      <c r="E10" s="70" t="s">
        <v>37</v>
      </c>
      <c r="F10" s="76" t="s">
        <v>30</v>
      </c>
      <c r="G10" s="76" t="s">
        <v>38</v>
      </c>
      <c r="H10" s="79" t="s">
        <v>39</v>
      </c>
      <c r="I10" s="81">
        <v>867.6</v>
      </c>
      <c r="J10" s="81">
        <v>867.6</v>
      </c>
      <c r="K10" s="81"/>
      <c r="L10" s="81"/>
      <c r="M10" s="81"/>
      <c r="N10" s="81"/>
      <c r="O10" s="85">
        <v>723</v>
      </c>
      <c r="P10" s="86"/>
      <c r="Q10" s="70"/>
      <c r="R10" s="70" t="s">
        <v>40</v>
      </c>
      <c r="S10" s="87"/>
      <c r="T10" s="87"/>
      <c r="U10" s="87"/>
      <c r="V10" s="87"/>
      <c r="W10" s="87"/>
      <c r="X10" s="87"/>
      <c r="Y10" s="87"/>
      <c r="Z10" s="87"/>
      <c r="AA10" s="87"/>
      <c r="AB10" s="87"/>
      <c r="AC10" s="87"/>
      <c r="AD10" s="87"/>
      <c r="AE10" s="87"/>
      <c r="AF10" s="87"/>
      <c r="AG10" s="87"/>
      <c r="AH10" s="87"/>
      <c r="AI10" s="87"/>
      <c r="AJ10" s="87"/>
      <c r="AK10" s="87"/>
      <c r="AL10" s="87"/>
      <c r="AM10" s="87"/>
      <c r="AN10" s="87"/>
      <c r="AO10" s="87"/>
      <c r="AP10" s="87"/>
      <c r="AQ10" s="87"/>
      <c r="AR10" s="87"/>
      <c r="AS10" s="87"/>
      <c r="AT10" s="87"/>
      <c r="AU10" s="87"/>
      <c r="AV10" s="87"/>
      <c r="AW10" s="87"/>
      <c r="AX10" s="87"/>
      <c r="AY10" s="87"/>
      <c r="AZ10" s="87"/>
      <c r="BA10" s="87"/>
      <c r="BB10" s="87"/>
      <c r="BC10" s="87"/>
      <c r="BD10" s="87"/>
      <c r="BE10" s="87"/>
      <c r="BF10" s="87"/>
      <c r="BG10" s="87"/>
      <c r="BH10" s="87"/>
      <c r="BI10" s="87"/>
      <c r="BJ10" s="87"/>
      <c r="BK10" s="87"/>
      <c r="BL10" s="87"/>
      <c r="BM10" s="87"/>
      <c r="BN10" s="87"/>
      <c r="BO10" s="87"/>
      <c r="BP10" s="87"/>
      <c r="BQ10" s="87"/>
      <c r="BR10" s="87"/>
      <c r="BS10" s="87"/>
      <c r="BT10" s="87"/>
      <c r="BU10" s="87"/>
      <c r="BV10" s="87"/>
      <c r="BW10" s="87"/>
      <c r="BX10" s="87"/>
      <c r="BY10" s="87"/>
      <c r="BZ10" s="87"/>
      <c r="CA10" s="87"/>
      <c r="CB10" s="87"/>
      <c r="CC10" s="87"/>
      <c r="CD10" s="87"/>
      <c r="CE10" s="87"/>
      <c r="CF10" s="87"/>
      <c r="CG10" s="87"/>
      <c r="CH10" s="87"/>
      <c r="CI10" s="87"/>
      <c r="CJ10" s="87"/>
      <c r="CK10" s="87"/>
      <c r="CL10" s="87"/>
      <c r="CM10" s="87"/>
      <c r="CN10" s="87"/>
      <c r="CO10" s="87"/>
      <c r="CP10" s="87"/>
      <c r="CQ10" s="87"/>
      <c r="CR10" s="87"/>
      <c r="CS10" s="87"/>
      <c r="CT10" s="87"/>
      <c r="CU10" s="87"/>
      <c r="CV10" s="87"/>
      <c r="CW10" s="87"/>
      <c r="CX10" s="87"/>
      <c r="CY10" s="87"/>
      <c r="CZ10" s="87"/>
      <c r="DA10" s="87"/>
      <c r="DB10" s="87"/>
      <c r="DC10" s="87"/>
      <c r="DD10" s="87"/>
      <c r="DE10" s="87"/>
      <c r="DF10" s="87"/>
      <c r="DG10" s="87"/>
      <c r="DH10" s="87"/>
      <c r="DI10" s="87"/>
      <c r="DJ10" s="87"/>
      <c r="DK10" s="87"/>
      <c r="DL10" s="87"/>
      <c r="DM10" s="87"/>
      <c r="DN10" s="87"/>
      <c r="DO10" s="87"/>
      <c r="DP10" s="87"/>
      <c r="DQ10" s="87"/>
      <c r="DR10" s="87"/>
      <c r="DS10" s="87"/>
      <c r="DT10" s="87"/>
      <c r="DU10" s="87"/>
      <c r="DV10" s="87"/>
      <c r="DW10" s="87"/>
      <c r="DX10" s="87"/>
      <c r="DY10" s="87"/>
      <c r="DZ10" s="87"/>
      <c r="EA10" s="87"/>
      <c r="EB10" s="87"/>
      <c r="EC10" s="87"/>
      <c r="ED10" s="87"/>
      <c r="EE10" s="87"/>
      <c r="EF10" s="87"/>
      <c r="EG10" s="87"/>
      <c r="EH10" s="87"/>
      <c r="EI10" s="87"/>
      <c r="EJ10" s="87"/>
      <c r="EK10" s="87"/>
      <c r="EL10" s="87"/>
      <c r="EM10" s="87"/>
      <c r="EN10" s="87"/>
      <c r="EO10" s="87"/>
      <c r="EP10" s="87"/>
      <c r="EQ10" s="87"/>
      <c r="ER10" s="87"/>
      <c r="ES10" s="87"/>
      <c r="ET10" s="87"/>
      <c r="EU10" s="87"/>
      <c r="EV10" s="87"/>
      <c r="EW10" s="87"/>
      <c r="EX10" s="87"/>
      <c r="EY10" s="87"/>
      <c r="EZ10" s="87"/>
      <c r="FA10" s="87"/>
      <c r="FB10" s="87"/>
      <c r="FC10" s="87"/>
      <c r="FD10" s="87"/>
      <c r="FE10" s="87"/>
      <c r="FF10" s="87"/>
      <c r="FG10" s="87"/>
      <c r="FH10" s="87"/>
      <c r="FI10" s="87"/>
      <c r="FJ10" s="87"/>
      <c r="FK10" s="87"/>
      <c r="FL10" s="87"/>
      <c r="FM10" s="87"/>
      <c r="FN10" s="87"/>
      <c r="FO10" s="87"/>
      <c r="FP10" s="87"/>
      <c r="FQ10" s="87"/>
      <c r="FR10" s="87"/>
      <c r="FS10" s="87"/>
      <c r="FT10" s="87"/>
      <c r="FU10" s="87"/>
      <c r="FV10" s="87"/>
      <c r="FW10" s="87"/>
      <c r="FX10" s="87"/>
      <c r="FY10" s="87"/>
      <c r="FZ10" s="87"/>
      <c r="GA10" s="87"/>
      <c r="GB10" s="87"/>
      <c r="GC10" s="87"/>
      <c r="GD10" s="87"/>
      <c r="GE10" s="87"/>
      <c r="GF10" s="87"/>
      <c r="GG10" s="87"/>
      <c r="GH10" s="87"/>
      <c r="GI10" s="87"/>
      <c r="GJ10" s="87"/>
      <c r="GK10" s="87"/>
      <c r="GL10" s="87"/>
      <c r="GM10" s="87"/>
      <c r="GN10" s="87"/>
      <c r="GO10" s="87"/>
      <c r="GP10" s="87"/>
      <c r="GQ10" s="87"/>
      <c r="GR10" s="87"/>
      <c r="GS10" s="87"/>
      <c r="GT10" s="87"/>
      <c r="GU10" s="87"/>
      <c r="GV10" s="87"/>
      <c r="GW10" s="87"/>
      <c r="GX10" s="87"/>
      <c r="GY10" s="87"/>
      <c r="GZ10" s="87"/>
      <c r="HA10" s="87"/>
      <c r="HB10" s="87"/>
      <c r="HC10" s="87"/>
      <c r="HD10" s="87"/>
      <c r="HE10" s="87"/>
      <c r="HF10" s="87"/>
      <c r="HG10" s="87"/>
      <c r="HH10" s="87"/>
      <c r="HI10" s="87"/>
      <c r="HJ10" s="87"/>
      <c r="HK10" s="87"/>
      <c r="HL10" s="87"/>
      <c r="HM10" s="87"/>
      <c r="HN10" s="87"/>
      <c r="HO10" s="87"/>
      <c r="HP10" s="87"/>
      <c r="HQ10" s="87"/>
      <c r="HR10" s="87"/>
      <c r="HS10" s="87"/>
      <c r="HT10" s="87"/>
      <c r="HU10" s="87"/>
      <c r="HV10" s="87"/>
      <c r="HW10" s="87"/>
      <c r="HX10" s="87"/>
      <c r="HY10" s="87"/>
      <c r="HZ10" s="87"/>
      <c r="IA10" s="87"/>
      <c r="IB10" s="87"/>
      <c r="IC10" s="87"/>
      <c r="ID10" s="87"/>
      <c r="IE10" s="87"/>
      <c r="IF10" s="87"/>
      <c r="IG10" s="87"/>
      <c r="IH10" s="87"/>
      <c r="II10" s="87"/>
      <c r="IJ10" s="87"/>
      <c r="IK10" s="87"/>
      <c r="IL10" s="87"/>
      <c r="IM10" s="87"/>
      <c r="IN10" s="87"/>
      <c r="IO10" s="87"/>
      <c r="IP10" s="87"/>
      <c r="IQ10" s="87"/>
      <c r="IR10" s="87"/>
      <c r="IS10" s="87"/>
    </row>
  </sheetData>
  <autoFilter ref="A4:IS10"/>
  <mergeCells count="25">
    <mergeCell ref="B9:C9"/>
    <mergeCell ref="A2:A4"/>
    <mergeCell ref="B2:B4"/>
    <mergeCell ref="C2:C4"/>
    <mergeCell ref="A1:R1"/>
    <mergeCell ref="I2:N2"/>
    <mergeCell ref="O2:Q2"/>
    <mergeCell ref="A5:C5"/>
    <mergeCell ref="B6:C6"/>
    <mergeCell ref="D2:D4"/>
    <mergeCell ref="E2:E4"/>
    <mergeCell ref="F2:F4"/>
    <mergeCell ref="G2:G4"/>
    <mergeCell ref="H2:H4"/>
    <mergeCell ref="I3:I4"/>
    <mergeCell ref="J3:J4"/>
    <mergeCell ref="O3:O4"/>
    <mergeCell ref="P3:P4"/>
    <mergeCell ref="Q3:Q4"/>
    <mergeCell ref="R2:R4"/>
    <mergeCell ref="B7:C7"/>
    <mergeCell ref="K3:K4"/>
    <mergeCell ref="L3:L4"/>
    <mergeCell ref="M3:M4"/>
    <mergeCell ref="N3:N4"/>
  </mergeCells>
  <phoneticPr fontId="18" type="noConversion"/>
  <printOptions horizontalCentered="1"/>
  <pageMargins left="0.15972222222222199" right="0.16944444444444401" top="0.15972222222222199" bottom="0.33958333333333302" header="0.179861111111111" footer="0.179861111111111"/>
  <pageSetup paperSize="8" scale="58" fitToHeight="0" orientation="landscape" r:id="rId1"/>
  <headerFooter>
    <oddFooter>&amp;C第 &amp;P 页，共 &amp;N 页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62"/>
  <sheetViews>
    <sheetView topLeftCell="G28" workbookViewId="0">
      <selection activeCell="S39" sqref="S39:S40"/>
    </sheetView>
  </sheetViews>
  <sheetFormatPr defaultColWidth="9" defaultRowHeight="13.5"/>
  <cols>
    <col min="1" max="1" width="9" style="21"/>
    <col min="2" max="2" width="12.875" style="21" customWidth="1"/>
    <col min="3" max="3" width="13.375" style="21" customWidth="1"/>
    <col min="4" max="4" width="11.625" style="22" customWidth="1"/>
    <col min="5" max="5" width="13.25" style="22" customWidth="1"/>
    <col min="6" max="6" width="12.25" style="22" customWidth="1"/>
    <col min="7" max="7" width="14.25" style="22" customWidth="1"/>
    <col min="8" max="9" width="9" style="22"/>
    <col min="10" max="10" width="17.125" style="22" customWidth="1"/>
    <col min="11" max="11" width="13.875" style="21" customWidth="1"/>
    <col min="12" max="12" width="14.875" style="22" customWidth="1"/>
    <col min="13" max="13" width="11.875" style="22" customWidth="1"/>
    <col min="14" max="14" width="12.75" style="22" customWidth="1"/>
    <col min="15" max="15" width="10.375" style="22" customWidth="1"/>
    <col min="16" max="16" width="11.75" style="22" customWidth="1"/>
    <col min="17" max="17" width="10.25" style="22" customWidth="1"/>
    <col min="18" max="18" width="10.625" style="22" customWidth="1"/>
    <col min="19" max="19" width="13.875" style="22" customWidth="1"/>
    <col min="20" max="16384" width="9" style="21"/>
  </cols>
  <sheetData>
    <row r="1" spans="1:26" ht="15.95" customHeight="1">
      <c r="A1" s="105" t="s">
        <v>41</v>
      </c>
      <c r="B1" s="106"/>
      <c r="C1" s="106"/>
      <c r="D1" s="106"/>
      <c r="E1" s="106"/>
      <c r="F1" s="106"/>
      <c r="G1" s="106"/>
      <c r="H1" s="24"/>
      <c r="I1" s="24"/>
      <c r="J1" s="24"/>
      <c r="K1" s="24"/>
      <c r="L1" s="45"/>
      <c r="M1" s="105" t="s">
        <v>42</v>
      </c>
      <c r="N1" s="106"/>
      <c r="O1" s="106"/>
      <c r="P1" s="106"/>
      <c r="Q1" s="106"/>
      <c r="R1" s="107"/>
      <c r="S1" s="34"/>
    </row>
    <row r="2" spans="1:26" ht="15.95" customHeight="1">
      <c r="A2" s="25" t="s">
        <v>1</v>
      </c>
      <c r="B2" s="25" t="s">
        <v>43</v>
      </c>
      <c r="C2" s="25" t="s">
        <v>44</v>
      </c>
      <c r="D2" s="26" t="s">
        <v>45</v>
      </c>
      <c r="E2" s="26" t="s">
        <v>46</v>
      </c>
      <c r="F2" s="26" t="s">
        <v>47</v>
      </c>
      <c r="G2" s="26" t="s">
        <v>48</v>
      </c>
      <c r="H2" s="26" t="s">
        <v>49</v>
      </c>
      <c r="I2" s="26"/>
      <c r="J2" s="26"/>
      <c r="K2" s="25" t="s">
        <v>50</v>
      </c>
      <c r="L2" s="26" t="s">
        <v>51</v>
      </c>
      <c r="M2" s="26" t="s">
        <v>52</v>
      </c>
      <c r="N2" s="26" t="s">
        <v>53</v>
      </c>
      <c r="O2" s="26" t="s">
        <v>54</v>
      </c>
      <c r="P2" s="26" t="s">
        <v>55</v>
      </c>
      <c r="Q2" s="26" t="s">
        <v>56</v>
      </c>
      <c r="R2" s="26"/>
      <c r="S2" s="55"/>
    </row>
    <row r="3" spans="1:26" ht="15.95" customHeight="1">
      <c r="A3" s="25">
        <v>1</v>
      </c>
      <c r="B3" s="25" t="s">
        <v>57</v>
      </c>
      <c r="C3" s="27">
        <f>SUM(E3,G3)</f>
        <v>3673.9</v>
      </c>
      <c r="D3" s="9">
        <v>1508</v>
      </c>
      <c r="E3" s="9">
        <v>1741.2</v>
      </c>
      <c r="F3" s="9"/>
      <c r="G3" s="9">
        <v>1932.7</v>
      </c>
      <c r="H3" s="26"/>
      <c r="I3" s="26"/>
      <c r="J3" s="26"/>
      <c r="K3" s="25"/>
      <c r="L3" s="26"/>
      <c r="M3" s="26" t="s">
        <v>57</v>
      </c>
      <c r="N3" s="26" t="s">
        <v>58</v>
      </c>
      <c r="O3" s="26">
        <v>9</v>
      </c>
      <c r="P3" s="26">
        <v>3</v>
      </c>
      <c r="Q3" s="26">
        <v>8</v>
      </c>
      <c r="R3" s="26">
        <f>SUM(O3*P3*Q3)</f>
        <v>216</v>
      </c>
      <c r="S3" s="55"/>
    </row>
    <row r="4" spans="1:26" ht="15.95" customHeight="1">
      <c r="A4" s="25">
        <v>2</v>
      </c>
      <c r="B4" s="28" t="s">
        <v>59</v>
      </c>
      <c r="C4" s="28">
        <f t="shared" ref="C4:C13" si="0">SUM(E4,G4)</f>
        <v>753.4</v>
      </c>
      <c r="D4" s="29">
        <v>49</v>
      </c>
      <c r="E4" s="29">
        <v>57.5</v>
      </c>
      <c r="F4" s="29">
        <v>406</v>
      </c>
      <c r="G4" s="29">
        <v>695.9</v>
      </c>
      <c r="H4" s="26"/>
      <c r="I4" s="26"/>
      <c r="J4" s="26"/>
      <c r="K4" s="25"/>
      <c r="L4" s="26"/>
      <c r="M4" s="26" t="s">
        <v>60</v>
      </c>
      <c r="N4" s="26">
        <v>2019</v>
      </c>
      <c r="O4" s="26">
        <v>4</v>
      </c>
      <c r="P4" s="26">
        <v>3</v>
      </c>
      <c r="Q4" s="26">
        <v>8</v>
      </c>
      <c r="R4" s="26">
        <f t="shared" ref="R4:R13" si="1">SUM(O4*P4*Q4)</f>
        <v>96</v>
      </c>
      <c r="S4" s="55"/>
    </row>
    <row r="5" spans="1:26" ht="15.95" customHeight="1">
      <c r="A5" s="25">
        <v>3</v>
      </c>
      <c r="B5" s="30" t="s">
        <v>61</v>
      </c>
      <c r="C5" s="28">
        <f t="shared" si="0"/>
        <v>2130</v>
      </c>
      <c r="D5" s="29">
        <v>46</v>
      </c>
      <c r="E5" s="29">
        <v>21.6</v>
      </c>
      <c r="F5" s="29">
        <v>1471</v>
      </c>
      <c r="G5" s="29">
        <v>2108.4</v>
      </c>
      <c r="H5" s="26"/>
      <c r="I5" s="26"/>
      <c r="J5" s="26"/>
      <c r="K5" s="25"/>
      <c r="L5" s="26"/>
      <c r="M5" s="26" t="s">
        <v>62</v>
      </c>
      <c r="N5" s="26"/>
      <c r="O5" s="26">
        <v>6</v>
      </c>
      <c r="P5" s="26">
        <v>3</v>
      </c>
      <c r="Q5" s="26">
        <v>8</v>
      </c>
      <c r="R5" s="26">
        <f t="shared" si="1"/>
        <v>144</v>
      </c>
      <c r="S5" s="55"/>
    </row>
    <row r="6" spans="1:26" ht="15.95" customHeight="1">
      <c r="A6" s="25">
        <v>4</v>
      </c>
      <c r="B6" s="30" t="s">
        <v>63</v>
      </c>
      <c r="C6" s="28">
        <f t="shared" si="0"/>
        <v>761.36</v>
      </c>
      <c r="D6" s="29">
        <v>63</v>
      </c>
      <c r="E6" s="29">
        <v>237.5</v>
      </c>
      <c r="F6" s="29"/>
      <c r="G6" s="29">
        <v>523.86</v>
      </c>
      <c r="H6" s="26"/>
      <c r="I6" s="26"/>
      <c r="J6" s="26"/>
      <c r="K6" s="25"/>
      <c r="L6" s="26"/>
      <c r="M6" s="26" t="s">
        <v>59</v>
      </c>
      <c r="N6" s="26"/>
      <c r="O6" s="26">
        <v>4</v>
      </c>
      <c r="P6" s="26">
        <v>3</v>
      </c>
      <c r="Q6" s="26">
        <v>8</v>
      </c>
      <c r="R6" s="26">
        <f t="shared" si="1"/>
        <v>96</v>
      </c>
      <c r="S6" s="55"/>
    </row>
    <row r="7" spans="1:26" s="19" customFormat="1" ht="15.95" customHeight="1">
      <c r="A7" s="27">
        <v>5</v>
      </c>
      <c r="B7" s="27" t="s">
        <v>64</v>
      </c>
      <c r="C7" s="27">
        <f>SUM(E7,G7,K7,L7)</f>
        <v>2992.9</v>
      </c>
      <c r="D7" s="9">
        <v>2660</v>
      </c>
      <c r="E7" s="9">
        <v>1069.8</v>
      </c>
      <c r="F7" s="9"/>
      <c r="G7" s="9">
        <v>1923.1</v>
      </c>
      <c r="H7" s="9"/>
      <c r="I7" s="9"/>
      <c r="J7" s="9"/>
      <c r="K7" s="27"/>
      <c r="L7" s="9"/>
      <c r="M7" s="9" t="s">
        <v>63</v>
      </c>
      <c r="N7" s="9">
        <v>2021</v>
      </c>
      <c r="O7" s="9">
        <v>2</v>
      </c>
      <c r="P7" s="9">
        <v>3</v>
      </c>
      <c r="Q7" s="9">
        <v>8</v>
      </c>
      <c r="R7" s="9">
        <f t="shared" si="1"/>
        <v>48</v>
      </c>
      <c r="S7" s="56"/>
    </row>
    <row r="8" spans="1:26" ht="15.95" customHeight="1">
      <c r="A8" s="25">
        <v>6</v>
      </c>
      <c r="B8" s="28" t="s">
        <v>65</v>
      </c>
      <c r="C8" s="28">
        <f t="shared" si="0"/>
        <v>5887.23</v>
      </c>
      <c r="D8" s="29">
        <v>218</v>
      </c>
      <c r="E8" s="29">
        <v>456.08</v>
      </c>
      <c r="F8" s="29">
        <v>2145</v>
      </c>
      <c r="G8" s="29">
        <v>5431.15</v>
      </c>
      <c r="H8" s="26"/>
      <c r="I8" s="26"/>
      <c r="J8" s="26"/>
      <c r="K8" s="25"/>
      <c r="L8" s="26"/>
      <c r="M8" s="26" t="s">
        <v>66</v>
      </c>
      <c r="N8" s="26" t="s">
        <v>67</v>
      </c>
      <c r="O8" s="26">
        <v>5</v>
      </c>
      <c r="P8" s="26">
        <v>3</v>
      </c>
      <c r="Q8" s="26">
        <v>8</v>
      </c>
      <c r="R8" s="26">
        <f t="shared" si="1"/>
        <v>120</v>
      </c>
      <c r="S8" s="55"/>
    </row>
    <row r="9" spans="1:26" ht="15.95" customHeight="1">
      <c r="A9" s="25">
        <v>7</v>
      </c>
      <c r="B9" s="28" t="s">
        <v>68</v>
      </c>
      <c r="C9" s="28">
        <f t="shared" si="0"/>
        <v>894.48</v>
      </c>
      <c r="D9" s="29">
        <v>172</v>
      </c>
      <c r="E9" s="29">
        <v>123.33</v>
      </c>
      <c r="F9" s="29">
        <v>983</v>
      </c>
      <c r="G9" s="29">
        <v>771.15</v>
      </c>
      <c r="H9" s="26"/>
      <c r="I9" s="26"/>
      <c r="J9" s="26"/>
      <c r="K9" s="25"/>
      <c r="L9" s="26"/>
      <c r="M9" s="26" t="s">
        <v>69</v>
      </c>
      <c r="N9" s="26"/>
      <c r="O9" s="26">
        <v>4</v>
      </c>
      <c r="P9" s="26">
        <v>3</v>
      </c>
      <c r="Q9" s="26">
        <v>8</v>
      </c>
      <c r="R9" s="26">
        <f t="shared" si="1"/>
        <v>96</v>
      </c>
      <c r="S9" s="57"/>
      <c r="T9" s="108" t="s">
        <v>70</v>
      </c>
      <c r="U9" s="104"/>
      <c r="V9" s="104"/>
      <c r="W9" s="104" t="s">
        <v>71</v>
      </c>
      <c r="X9" s="104"/>
    </row>
    <row r="10" spans="1:26" ht="15.95" customHeight="1">
      <c r="A10" s="28">
        <v>8</v>
      </c>
      <c r="B10" s="27" t="s">
        <v>69</v>
      </c>
      <c r="C10" s="27">
        <f t="shared" si="0"/>
        <v>513.79999999999995</v>
      </c>
      <c r="D10" s="9">
        <v>239</v>
      </c>
      <c r="E10" s="9">
        <v>383.55</v>
      </c>
      <c r="F10" s="9"/>
      <c r="G10" s="9">
        <v>130.25</v>
      </c>
      <c r="H10" s="26"/>
      <c r="I10" s="26"/>
      <c r="J10" s="26"/>
      <c r="K10" s="25"/>
      <c r="L10" s="26"/>
      <c r="M10" s="26" t="s">
        <v>64</v>
      </c>
      <c r="N10" s="26"/>
      <c r="O10" s="26">
        <v>4</v>
      </c>
      <c r="P10" s="26">
        <v>3</v>
      </c>
      <c r="Q10" s="26">
        <v>8</v>
      </c>
      <c r="R10" s="26">
        <f t="shared" si="1"/>
        <v>96</v>
      </c>
      <c r="S10" s="55"/>
      <c r="T10" s="21">
        <v>1</v>
      </c>
      <c r="U10" s="42" t="s">
        <v>57</v>
      </c>
      <c r="V10" s="21">
        <v>622</v>
      </c>
      <c r="W10" s="42" t="s">
        <v>57</v>
      </c>
      <c r="X10" s="21">
        <v>1428</v>
      </c>
      <c r="Z10" s="21">
        <v>274</v>
      </c>
    </row>
    <row r="11" spans="1:26" ht="15.95" customHeight="1">
      <c r="A11" s="28">
        <v>9</v>
      </c>
      <c r="B11" s="28" t="s">
        <v>72</v>
      </c>
      <c r="C11" s="28"/>
      <c r="D11" s="29"/>
      <c r="E11" s="29"/>
      <c r="F11" s="29"/>
      <c r="G11" s="29"/>
      <c r="H11" s="26"/>
      <c r="I11" s="26"/>
      <c r="J11" s="26"/>
      <c r="K11" s="25"/>
      <c r="L11" s="26"/>
      <c r="M11" s="26" t="s">
        <v>68</v>
      </c>
      <c r="N11" s="26"/>
      <c r="O11" s="26">
        <v>2</v>
      </c>
      <c r="P11" s="26">
        <v>3</v>
      </c>
      <c r="Q11" s="26">
        <v>8</v>
      </c>
      <c r="R11" s="26">
        <f t="shared" si="1"/>
        <v>48</v>
      </c>
      <c r="S11" s="55"/>
      <c r="T11" s="21">
        <v>2</v>
      </c>
      <c r="U11" s="42" t="s">
        <v>73</v>
      </c>
      <c r="V11" s="21">
        <v>109</v>
      </c>
      <c r="W11" s="42" t="s">
        <v>73</v>
      </c>
      <c r="X11" s="21">
        <v>27</v>
      </c>
      <c r="Z11" s="21">
        <v>164</v>
      </c>
    </row>
    <row r="12" spans="1:26" ht="15.95" customHeight="1">
      <c r="A12" s="25">
        <v>10</v>
      </c>
      <c r="B12" s="25" t="s">
        <v>74</v>
      </c>
      <c r="C12" s="25">
        <f t="shared" si="0"/>
        <v>0</v>
      </c>
      <c r="D12" s="26"/>
      <c r="E12" s="26"/>
      <c r="F12" s="26"/>
      <c r="G12" s="26"/>
      <c r="H12" s="26"/>
      <c r="I12" s="26"/>
      <c r="J12" s="26"/>
      <c r="K12" s="25"/>
      <c r="L12" s="26"/>
      <c r="M12" s="26" t="s">
        <v>74</v>
      </c>
      <c r="N12" s="26"/>
      <c r="O12" s="26"/>
      <c r="P12" s="26"/>
      <c r="Q12" s="26"/>
      <c r="R12" s="26">
        <f t="shared" si="1"/>
        <v>0</v>
      </c>
      <c r="S12" s="55"/>
      <c r="T12" s="21">
        <v>3</v>
      </c>
      <c r="U12" s="42" t="s">
        <v>72</v>
      </c>
      <c r="V12" s="21">
        <v>148</v>
      </c>
      <c r="W12" s="42" t="s">
        <v>72</v>
      </c>
      <c r="X12" s="21">
        <v>601</v>
      </c>
      <c r="Z12" s="21">
        <v>14</v>
      </c>
    </row>
    <row r="13" spans="1:26" ht="15.95" customHeight="1">
      <c r="A13" s="25">
        <v>11</v>
      </c>
      <c r="B13" s="25" t="s">
        <v>60</v>
      </c>
      <c r="C13" s="28">
        <f t="shared" si="0"/>
        <v>3897.5</v>
      </c>
      <c r="D13" s="29">
        <v>685</v>
      </c>
      <c r="E13" s="29">
        <v>2397.5</v>
      </c>
      <c r="F13" s="29"/>
      <c r="G13" s="29">
        <v>1500</v>
      </c>
      <c r="H13" s="26"/>
      <c r="I13" s="26"/>
      <c r="J13" s="26"/>
      <c r="K13" s="25"/>
      <c r="L13" s="26"/>
      <c r="M13" s="26" t="s">
        <v>75</v>
      </c>
      <c r="N13" s="26"/>
      <c r="O13" s="26">
        <v>8</v>
      </c>
      <c r="P13" s="26">
        <v>3</v>
      </c>
      <c r="Q13" s="26">
        <v>8</v>
      </c>
      <c r="R13" s="26">
        <f t="shared" si="1"/>
        <v>192</v>
      </c>
      <c r="S13" s="55"/>
      <c r="T13" s="21">
        <v>4</v>
      </c>
      <c r="U13" s="42" t="s">
        <v>59</v>
      </c>
      <c r="V13" s="21">
        <v>94</v>
      </c>
      <c r="W13" s="42" t="s">
        <v>75</v>
      </c>
      <c r="X13" s="21">
        <v>4</v>
      </c>
      <c r="Z13" s="21">
        <v>44</v>
      </c>
    </row>
    <row r="14" spans="1:26" s="20" customFormat="1" ht="15.95" customHeight="1">
      <c r="A14" s="31" t="s">
        <v>18</v>
      </c>
      <c r="B14" s="31"/>
      <c r="C14" s="31">
        <f t="shared" ref="C14:L14" si="2">SUM(C3:C13)</f>
        <v>21504.57</v>
      </c>
      <c r="D14" s="32">
        <f t="shared" si="2"/>
        <v>5640</v>
      </c>
      <c r="E14" s="32">
        <f t="shared" si="2"/>
        <v>6488.06</v>
      </c>
      <c r="F14" s="32">
        <f t="shared" si="2"/>
        <v>5005</v>
      </c>
      <c r="G14" s="32">
        <f t="shared" si="2"/>
        <v>15016.51</v>
      </c>
      <c r="H14" s="32">
        <f t="shared" si="2"/>
        <v>0</v>
      </c>
      <c r="I14" s="32"/>
      <c r="J14" s="32"/>
      <c r="K14" s="31">
        <f t="shared" si="2"/>
        <v>0</v>
      </c>
      <c r="L14" s="32">
        <f t="shared" si="2"/>
        <v>0</v>
      </c>
      <c r="M14" s="32" t="s">
        <v>76</v>
      </c>
      <c r="N14" s="32"/>
      <c r="O14" s="32">
        <f>SUM(O3:O13)</f>
        <v>48</v>
      </c>
      <c r="P14" s="32"/>
      <c r="Q14" s="32"/>
      <c r="R14" s="32">
        <f>SUM(R3:R13)</f>
        <v>1152</v>
      </c>
      <c r="S14" s="34"/>
      <c r="T14" s="20">
        <v>5</v>
      </c>
      <c r="U14" s="42" t="s">
        <v>63</v>
      </c>
      <c r="V14" s="20">
        <v>37</v>
      </c>
      <c r="W14" s="42" t="s">
        <v>69</v>
      </c>
      <c r="X14" s="42">
        <v>602</v>
      </c>
      <c r="Z14" s="20">
        <v>12</v>
      </c>
    </row>
    <row r="15" spans="1:26" s="20" customFormat="1" ht="15.95" customHeight="1">
      <c r="A15" s="31"/>
      <c r="B15" s="31"/>
      <c r="C15" s="25">
        <v>0.03</v>
      </c>
      <c r="D15" s="26"/>
      <c r="E15" s="25">
        <v>0.03</v>
      </c>
      <c r="F15" s="26"/>
      <c r="G15" s="25">
        <v>0.03</v>
      </c>
      <c r="H15" s="26"/>
      <c r="I15" s="26"/>
      <c r="J15" s="26"/>
      <c r="K15" s="25">
        <v>2.3E-2</v>
      </c>
      <c r="L15" s="26">
        <v>2.3E-2</v>
      </c>
      <c r="M15" s="34" t="s">
        <v>60</v>
      </c>
      <c r="N15" s="46"/>
      <c r="O15" s="46">
        <v>5</v>
      </c>
      <c r="P15" s="46">
        <v>2</v>
      </c>
      <c r="Q15" s="46"/>
      <c r="R15" s="46"/>
      <c r="S15" s="46"/>
      <c r="U15" s="42"/>
    </row>
    <row r="16" spans="1:26" s="20" customFormat="1" ht="15.95" customHeight="1">
      <c r="A16" s="31"/>
      <c r="B16" s="31"/>
      <c r="C16" s="31">
        <f>SUM(C14*C15)</f>
        <v>645.13710000000003</v>
      </c>
      <c r="D16" s="32">
        <f t="shared" ref="D16:L16" si="3">SUM(D14*D15)</f>
        <v>0</v>
      </c>
      <c r="E16" s="32">
        <f t="shared" si="3"/>
        <v>194.64179999999999</v>
      </c>
      <c r="F16" s="32">
        <f t="shared" si="3"/>
        <v>0</v>
      </c>
      <c r="G16" s="32">
        <f t="shared" si="3"/>
        <v>450.49529999999999</v>
      </c>
      <c r="H16" s="32">
        <f t="shared" si="3"/>
        <v>0</v>
      </c>
      <c r="I16" s="32"/>
      <c r="J16" s="32"/>
      <c r="K16" s="31">
        <f t="shared" si="3"/>
        <v>0</v>
      </c>
      <c r="L16" s="32">
        <f t="shared" si="3"/>
        <v>0</v>
      </c>
      <c r="M16" s="34" t="s">
        <v>68</v>
      </c>
      <c r="N16" s="46"/>
      <c r="O16" s="46">
        <v>2</v>
      </c>
      <c r="P16" s="46">
        <v>2</v>
      </c>
      <c r="Q16" s="46"/>
      <c r="R16" s="46"/>
      <c r="S16" s="46"/>
      <c r="U16" s="42"/>
    </row>
    <row r="17" spans="1:26" ht="15.95" customHeight="1">
      <c r="A17" s="105" t="s">
        <v>77</v>
      </c>
      <c r="B17" s="106"/>
      <c r="C17" s="106"/>
      <c r="D17" s="106"/>
      <c r="E17" s="106"/>
      <c r="F17" s="106"/>
      <c r="G17" s="106"/>
      <c r="H17" s="24"/>
      <c r="I17" s="24"/>
      <c r="J17" s="24"/>
      <c r="K17" s="45"/>
      <c r="L17" s="26"/>
      <c r="M17" s="101" t="s">
        <v>78</v>
      </c>
      <c r="N17" s="101"/>
      <c r="O17" s="101"/>
      <c r="P17" s="101"/>
      <c r="Q17" s="35" t="s">
        <v>79</v>
      </c>
      <c r="R17" s="26"/>
      <c r="S17" s="35" t="s">
        <v>80</v>
      </c>
      <c r="T17" s="21">
        <v>6</v>
      </c>
      <c r="U17" s="42" t="s">
        <v>74</v>
      </c>
      <c r="V17" s="21">
        <v>262</v>
      </c>
      <c r="X17" s="20">
        <f>SUM(X10:X14)</f>
        <v>2662</v>
      </c>
      <c r="Z17" s="21">
        <v>68</v>
      </c>
    </row>
    <row r="18" spans="1:26" ht="15.95" customHeight="1">
      <c r="A18" s="25">
        <v>1</v>
      </c>
      <c r="B18" s="25" t="s">
        <v>57</v>
      </c>
      <c r="C18" s="27">
        <f>SUM(E18,G18)</f>
        <v>3720</v>
      </c>
      <c r="D18" s="9">
        <v>1395</v>
      </c>
      <c r="E18" s="9">
        <v>1670.3</v>
      </c>
      <c r="F18" s="9"/>
      <c r="G18" s="9">
        <v>2049.6999999999998</v>
      </c>
      <c r="H18" s="26"/>
      <c r="I18" s="26"/>
      <c r="J18" s="26"/>
      <c r="K18" s="25"/>
      <c r="L18" s="26"/>
      <c r="M18" s="35" t="s">
        <v>57</v>
      </c>
      <c r="N18" s="26"/>
      <c r="O18" s="26">
        <v>328</v>
      </c>
      <c r="P18" s="26"/>
      <c r="Q18" s="26">
        <f>SUM(O18,P18)</f>
        <v>328</v>
      </c>
      <c r="R18" s="26">
        <v>0.02</v>
      </c>
      <c r="S18" s="26">
        <f>AVERAGE(Q18/R18)</f>
        <v>16400</v>
      </c>
      <c r="T18" s="21">
        <v>7</v>
      </c>
      <c r="U18" s="42" t="s">
        <v>66</v>
      </c>
      <c r="V18" s="21">
        <v>22</v>
      </c>
      <c r="Z18" s="21">
        <v>14</v>
      </c>
    </row>
    <row r="19" spans="1:26" ht="15.95" customHeight="1">
      <c r="A19" s="25">
        <v>2</v>
      </c>
      <c r="B19" s="30" t="s">
        <v>59</v>
      </c>
      <c r="C19" s="28">
        <f t="shared" ref="C19:C28" si="4">SUM(E19,G19)</f>
        <v>1728.4</v>
      </c>
      <c r="D19" s="29">
        <v>96</v>
      </c>
      <c r="E19" s="29">
        <v>200.9</v>
      </c>
      <c r="F19" s="29">
        <v>623</v>
      </c>
      <c r="G19" s="29">
        <v>1527.5</v>
      </c>
      <c r="H19" s="26"/>
      <c r="I19" s="26"/>
      <c r="J19" s="26"/>
      <c r="K19" s="25"/>
      <c r="L19" s="26"/>
      <c r="M19" s="35" t="s">
        <v>81</v>
      </c>
      <c r="N19" s="26"/>
      <c r="O19" s="26">
        <v>139</v>
      </c>
      <c r="P19" s="26">
        <v>5</v>
      </c>
      <c r="Q19" s="26">
        <f t="shared" ref="Q19:Q29" si="5">SUM(O19,P19)</f>
        <v>144</v>
      </c>
      <c r="R19" s="26">
        <v>0.02</v>
      </c>
      <c r="S19" s="26">
        <f t="shared" ref="S19:S28" si="6">AVERAGE(Q19/R19)</f>
        <v>7200</v>
      </c>
      <c r="T19" s="21">
        <v>8</v>
      </c>
      <c r="U19" s="42" t="s">
        <v>64</v>
      </c>
      <c r="V19" s="21">
        <v>700</v>
      </c>
      <c r="Z19" s="21">
        <v>11</v>
      </c>
    </row>
    <row r="20" spans="1:26" ht="15.95" customHeight="1">
      <c r="A20" s="25">
        <v>3</v>
      </c>
      <c r="B20" s="30" t="s">
        <v>61</v>
      </c>
      <c r="C20" s="28">
        <f t="shared" si="4"/>
        <v>2671.7</v>
      </c>
      <c r="D20" s="29">
        <v>47</v>
      </c>
      <c r="E20" s="29">
        <v>39.200000000000003</v>
      </c>
      <c r="F20" s="29">
        <v>1417</v>
      </c>
      <c r="G20" s="29">
        <v>2632.5</v>
      </c>
      <c r="H20" s="26"/>
      <c r="I20" s="26"/>
      <c r="J20" s="26"/>
      <c r="K20" s="25"/>
      <c r="L20" s="26"/>
      <c r="M20" s="35" t="s">
        <v>62</v>
      </c>
      <c r="N20" s="26"/>
      <c r="O20" s="26">
        <v>125</v>
      </c>
      <c r="P20" s="26"/>
      <c r="Q20" s="26">
        <f t="shared" si="5"/>
        <v>125</v>
      </c>
      <c r="R20" s="26">
        <v>0.02</v>
      </c>
      <c r="S20" s="26">
        <f t="shared" si="6"/>
        <v>6250</v>
      </c>
      <c r="T20" s="21">
        <v>9</v>
      </c>
      <c r="U20" s="42" t="s">
        <v>75</v>
      </c>
      <c r="V20" s="21">
        <v>49</v>
      </c>
      <c r="Z20" s="21">
        <f>SUM(Z10:Z19)</f>
        <v>601</v>
      </c>
    </row>
    <row r="21" spans="1:26" ht="15.95" customHeight="1">
      <c r="A21" s="25">
        <v>4</v>
      </c>
      <c r="B21" s="30" t="s">
        <v>63</v>
      </c>
      <c r="C21" s="28">
        <f t="shared" si="4"/>
        <v>1433.12</v>
      </c>
      <c r="D21" s="29">
        <v>83</v>
      </c>
      <c r="E21" s="29">
        <v>650.6</v>
      </c>
      <c r="F21" s="29"/>
      <c r="G21" s="29">
        <v>782.52</v>
      </c>
      <c r="H21" s="26"/>
      <c r="I21" s="26"/>
      <c r="J21" s="26"/>
      <c r="K21" s="25"/>
      <c r="L21" s="26"/>
      <c r="M21" s="47" t="s">
        <v>59</v>
      </c>
      <c r="N21" s="29"/>
      <c r="O21" s="29">
        <v>14</v>
      </c>
      <c r="P21" s="26"/>
      <c r="Q21" s="26">
        <f t="shared" si="5"/>
        <v>14</v>
      </c>
      <c r="R21" s="26">
        <v>0.02</v>
      </c>
      <c r="S21" s="26">
        <f t="shared" si="6"/>
        <v>700</v>
      </c>
      <c r="T21" s="21">
        <v>10</v>
      </c>
      <c r="U21" s="42" t="s">
        <v>68</v>
      </c>
      <c r="V21" s="21">
        <v>141</v>
      </c>
    </row>
    <row r="22" spans="1:26" ht="15.95" customHeight="1">
      <c r="A22" s="25">
        <v>5</v>
      </c>
      <c r="B22" s="28" t="s">
        <v>64</v>
      </c>
      <c r="C22" s="27">
        <f>SUM(E22,G22,K22,L22)</f>
        <v>2966.4</v>
      </c>
      <c r="D22" s="9">
        <v>2593</v>
      </c>
      <c r="E22" s="9">
        <v>1286</v>
      </c>
      <c r="F22" s="9">
        <v>0</v>
      </c>
      <c r="G22" s="9">
        <v>1680.4</v>
      </c>
      <c r="H22" s="26"/>
      <c r="I22" s="26"/>
      <c r="J22" s="26"/>
      <c r="K22" s="25"/>
      <c r="L22" s="26"/>
      <c r="M22" s="47" t="s">
        <v>63</v>
      </c>
      <c r="N22" s="29"/>
      <c r="O22" s="29">
        <v>20</v>
      </c>
      <c r="P22" s="26"/>
      <c r="Q22" s="26">
        <f t="shared" si="5"/>
        <v>20</v>
      </c>
      <c r="R22" s="26">
        <v>0.02</v>
      </c>
      <c r="S22" s="26">
        <f t="shared" si="6"/>
        <v>1000</v>
      </c>
      <c r="T22" s="21">
        <v>11</v>
      </c>
      <c r="U22" s="42" t="s">
        <v>69</v>
      </c>
      <c r="V22" s="21">
        <v>496</v>
      </c>
    </row>
    <row r="23" spans="1:26" ht="15.95" customHeight="1">
      <c r="A23" s="25">
        <v>6</v>
      </c>
      <c r="B23" s="28" t="s">
        <v>65</v>
      </c>
      <c r="C23" s="28">
        <f t="shared" si="4"/>
        <v>5948.16</v>
      </c>
      <c r="D23" s="29">
        <v>220</v>
      </c>
      <c r="E23" s="29">
        <v>477.93</v>
      </c>
      <c r="F23" s="29">
        <v>2161</v>
      </c>
      <c r="G23" s="29">
        <v>5470.23</v>
      </c>
      <c r="H23" s="26"/>
      <c r="I23" s="26"/>
      <c r="J23" s="26"/>
      <c r="K23" s="25"/>
      <c r="L23" s="26"/>
      <c r="M23" s="47" t="s">
        <v>74</v>
      </c>
      <c r="N23" s="29"/>
      <c r="O23" s="29">
        <v>126</v>
      </c>
      <c r="P23" s="29">
        <v>12</v>
      </c>
      <c r="Q23" s="29">
        <f t="shared" si="5"/>
        <v>138</v>
      </c>
      <c r="R23" s="26">
        <v>0.02</v>
      </c>
      <c r="S23" s="26">
        <f t="shared" si="6"/>
        <v>6900</v>
      </c>
      <c r="V23" s="20">
        <f>SUM(V10:V22)</f>
        <v>2680</v>
      </c>
    </row>
    <row r="24" spans="1:26" ht="15.95" customHeight="1">
      <c r="A24" s="25">
        <v>7</v>
      </c>
      <c r="B24" s="28" t="s">
        <v>68</v>
      </c>
      <c r="C24" s="28">
        <f t="shared" si="4"/>
        <v>3204.2</v>
      </c>
      <c r="D24" s="29">
        <v>319</v>
      </c>
      <c r="E24" s="29">
        <v>433.62</v>
      </c>
      <c r="F24" s="29"/>
      <c r="G24" s="29">
        <v>2770.58</v>
      </c>
      <c r="H24" s="26"/>
      <c r="I24" s="26"/>
      <c r="J24" s="26"/>
      <c r="K24" s="25"/>
      <c r="L24" s="26"/>
      <c r="M24" s="35" t="s">
        <v>66</v>
      </c>
      <c r="N24" s="26"/>
      <c r="O24" s="26">
        <v>4</v>
      </c>
      <c r="P24" s="26"/>
      <c r="Q24" s="26">
        <f t="shared" si="5"/>
        <v>4</v>
      </c>
      <c r="R24" s="26">
        <v>0.02</v>
      </c>
      <c r="S24" s="26">
        <f t="shared" si="6"/>
        <v>200</v>
      </c>
    </row>
    <row r="25" spans="1:26" ht="15.95" customHeight="1">
      <c r="A25" s="25">
        <v>8</v>
      </c>
      <c r="B25" s="25" t="s">
        <v>69</v>
      </c>
      <c r="C25" s="25">
        <f t="shared" si="4"/>
        <v>0</v>
      </c>
      <c r="D25" s="26"/>
      <c r="E25" s="26"/>
      <c r="F25" s="26"/>
      <c r="G25" s="26"/>
      <c r="H25" s="26"/>
      <c r="I25" s="26"/>
      <c r="J25" s="26"/>
      <c r="K25" s="25"/>
      <c r="L25" s="26"/>
      <c r="M25" s="35" t="s">
        <v>64</v>
      </c>
      <c r="N25" s="26"/>
      <c r="O25" s="26">
        <v>216</v>
      </c>
      <c r="P25" s="26">
        <v>27</v>
      </c>
      <c r="Q25" s="26">
        <f t="shared" si="5"/>
        <v>243</v>
      </c>
      <c r="R25" s="26">
        <v>0.02</v>
      </c>
      <c r="S25" s="26">
        <f t="shared" si="6"/>
        <v>12150</v>
      </c>
    </row>
    <row r="26" spans="1:26" ht="15.95" customHeight="1">
      <c r="A26" s="25">
        <v>9</v>
      </c>
      <c r="B26" s="25" t="s">
        <v>72</v>
      </c>
      <c r="C26" s="25">
        <f t="shared" si="4"/>
        <v>0</v>
      </c>
      <c r="D26" s="26"/>
      <c r="E26" s="26"/>
      <c r="F26" s="26"/>
      <c r="G26" s="26"/>
      <c r="H26" s="26"/>
      <c r="I26" s="26"/>
      <c r="J26" s="26"/>
      <c r="K26" s="25"/>
      <c r="L26" s="26"/>
      <c r="M26" s="47" t="s">
        <v>75</v>
      </c>
      <c r="N26" s="29"/>
      <c r="O26" s="29">
        <v>148</v>
      </c>
      <c r="P26" s="26"/>
      <c r="Q26" s="26">
        <f t="shared" si="5"/>
        <v>148</v>
      </c>
      <c r="R26" s="26">
        <v>0.02</v>
      </c>
      <c r="S26" s="26">
        <f t="shared" si="6"/>
        <v>7400</v>
      </c>
    </row>
    <row r="27" spans="1:26" ht="15.95" customHeight="1">
      <c r="A27" s="25">
        <v>10</v>
      </c>
      <c r="B27" s="25" t="s">
        <v>74</v>
      </c>
      <c r="C27" s="25">
        <f t="shared" si="4"/>
        <v>0</v>
      </c>
      <c r="D27" s="26"/>
      <c r="E27" s="26"/>
      <c r="F27" s="26"/>
      <c r="G27" s="26"/>
      <c r="H27" s="26"/>
      <c r="I27" s="26"/>
      <c r="J27" s="26"/>
      <c r="K27" s="25"/>
      <c r="L27" s="26"/>
      <c r="M27" s="48" t="s">
        <v>68</v>
      </c>
      <c r="N27" s="48"/>
      <c r="O27" s="48">
        <v>32</v>
      </c>
      <c r="P27" s="49"/>
      <c r="Q27" s="49">
        <f t="shared" si="5"/>
        <v>32</v>
      </c>
      <c r="R27" s="26">
        <v>0.02</v>
      </c>
      <c r="S27" s="26">
        <f t="shared" si="6"/>
        <v>1600</v>
      </c>
    </row>
    <row r="28" spans="1:26" ht="15.95" customHeight="1">
      <c r="A28" s="25">
        <v>11</v>
      </c>
      <c r="B28" s="25" t="s">
        <v>60</v>
      </c>
      <c r="C28" s="28">
        <f t="shared" si="4"/>
        <v>5039.7</v>
      </c>
      <c r="D28" s="29"/>
      <c r="E28" s="29">
        <v>1259</v>
      </c>
      <c r="F28" s="29"/>
      <c r="G28" s="29">
        <v>3780.7</v>
      </c>
      <c r="H28" s="26"/>
      <c r="I28" s="26"/>
      <c r="J28" s="26"/>
      <c r="K28" s="25"/>
      <c r="L28" s="26"/>
      <c r="M28" s="47" t="s">
        <v>69</v>
      </c>
      <c r="N28" s="29"/>
      <c r="O28" s="29">
        <v>156</v>
      </c>
      <c r="P28" s="29">
        <v>65</v>
      </c>
      <c r="Q28" s="29">
        <f t="shared" si="5"/>
        <v>221</v>
      </c>
      <c r="R28" s="26">
        <v>0.02</v>
      </c>
      <c r="S28" s="26">
        <f t="shared" si="6"/>
        <v>11050</v>
      </c>
    </row>
    <row r="29" spans="1:26" s="20" customFormat="1" ht="15.95" customHeight="1">
      <c r="A29" s="31" t="s">
        <v>18</v>
      </c>
      <c r="B29" s="31"/>
      <c r="C29" s="31">
        <f>SUM(C18:C28)</f>
        <v>26711.68</v>
      </c>
      <c r="D29" s="32">
        <f t="shared" ref="D29:L29" si="7">SUM(D18:D28)</f>
        <v>4753</v>
      </c>
      <c r="E29" s="32">
        <f t="shared" si="7"/>
        <v>6017.55</v>
      </c>
      <c r="F29" s="32">
        <f t="shared" si="7"/>
        <v>4201</v>
      </c>
      <c r="G29" s="32">
        <f t="shared" si="7"/>
        <v>20694.13</v>
      </c>
      <c r="H29" s="32">
        <f t="shared" si="7"/>
        <v>0</v>
      </c>
      <c r="I29" s="32"/>
      <c r="J29" s="32"/>
      <c r="K29" s="31">
        <f t="shared" si="7"/>
        <v>0</v>
      </c>
      <c r="L29" s="32">
        <f t="shared" si="7"/>
        <v>0</v>
      </c>
      <c r="M29" s="32"/>
      <c r="N29" s="32"/>
      <c r="O29" s="32">
        <f>SUM(O18:O28)</f>
        <v>1308</v>
      </c>
      <c r="P29" s="32">
        <f>SUM(P18:P28)</f>
        <v>109</v>
      </c>
      <c r="Q29" s="32">
        <f t="shared" si="5"/>
        <v>1417</v>
      </c>
      <c r="R29" s="32"/>
      <c r="S29" s="32">
        <f>SUM(S18:S28)</f>
        <v>70850</v>
      </c>
    </row>
    <row r="30" spans="1:26" s="20" customFormat="1" ht="15.95" customHeight="1">
      <c r="A30" s="31"/>
      <c r="B30" s="31"/>
      <c r="C30" s="25">
        <v>0.03</v>
      </c>
      <c r="D30" s="26"/>
      <c r="E30" s="25">
        <v>0.03</v>
      </c>
      <c r="F30" s="26"/>
      <c r="G30" s="25">
        <v>0.03</v>
      </c>
      <c r="H30" s="26"/>
      <c r="I30" s="26"/>
      <c r="J30" s="26"/>
      <c r="K30" s="25">
        <v>2.3E-2</v>
      </c>
      <c r="L30" s="50">
        <v>2.3E-2</v>
      </c>
      <c r="M30" s="101" t="s">
        <v>82</v>
      </c>
      <c r="N30" s="101"/>
      <c r="O30" s="101"/>
      <c r="P30" s="101"/>
      <c r="Q30" s="101"/>
      <c r="R30" s="32"/>
      <c r="S30" s="32"/>
    </row>
    <row r="31" spans="1:26" s="20" customFormat="1" ht="15.95" customHeight="1">
      <c r="A31" s="31"/>
      <c r="B31" s="31"/>
      <c r="C31" s="31">
        <f>SUM(C29*C30)</f>
        <v>801.35040000000004</v>
      </c>
      <c r="D31" s="32">
        <f t="shared" ref="D31:L31" si="8">SUM(D29*D30)</f>
        <v>0</v>
      </c>
      <c r="E31" s="32">
        <f t="shared" si="8"/>
        <v>180.5265</v>
      </c>
      <c r="F31" s="32">
        <f t="shared" si="8"/>
        <v>0</v>
      </c>
      <c r="G31" s="32">
        <f t="shared" si="8"/>
        <v>620.82389999999998</v>
      </c>
      <c r="H31" s="32">
        <f t="shared" si="8"/>
        <v>0</v>
      </c>
      <c r="I31" s="32"/>
      <c r="J31" s="32"/>
      <c r="K31" s="31">
        <f t="shared" si="8"/>
        <v>0</v>
      </c>
      <c r="L31" s="23">
        <f t="shared" si="8"/>
        <v>0</v>
      </c>
      <c r="M31" s="35" t="s">
        <v>83</v>
      </c>
      <c r="N31" s="32"/>
      <c r="O31" s="32">
        <v>734</v>
      </c>
      <c r="P31" s="32"/>
      <c r="Q31" s="32"/>
      <c r="R31" s="32">
        <v>1.7999999999999999E-2</v>
      </c>
      <c r="S31" s="35">
        <f>AVERAGE(O31/R31)</f>
        <v>40777.777777777803</v>
      </c>
    </row>
    <row r="32" spans="1:26" s="20" customFormat="1" ht="15.95" customHeight="1">
      <c r="A32" s="31"/>
      <c r="B32" s="31" t="s">
        <v>76</v>
      </c>
      <c r="C32" s="31">
        <f>SUM(C14,C29)</f>
        <v>48216.25</v>
      </c>
      <c r="D32" s="32">
        <f t="shared" ref="D32:L32" si="9">SUM(D14,D29)</f>
        <v>10393</v>
      </c>
      <c r="E32" s="32">
        <f t="shared" si="9"/>
        <v>12505.61</v>
      </c>
      <c r="F32" s="32">
        <f t="shared" si="9"/>
        <v>9206</v>
      </c>
      <c r="G32" s="32">
        <f t="shared" si="9"/>
        <v>35710.639999999999</v>
      </c>
      <c r="H32" s="32">
        <f t="shared" si="9"/>
        <v>0</v>
      </c>
      <c r="I32" s="32"/>
      <c r="J32" s="32"/>
      <c r="K32" s="31">
        <f t="shared" si="9"/>
        <v>0</v>
      </c>
      <c r="L32" s="23">
        <f t="shared" si="9"/>
        <v>0</v>
      </c>
      <c r="M32" s="35" t="s">
        <v>81</v>
      </c>
      <c r="N32" s="32"/>
      <c r="O32" s="32">
        <v>200</v>
      </c>
      <c r="P32" s="32"/>
      <c r="Q32" s="32"/>
      <c r="R32" s="32">
        <v>1.7999999999999999E-2</v>
      </c>
      <c r="S32" s="35">
        <f t="shared" ref="S32:S40" si="10">AVERAGE(O32/R32)</f>
        <v>11111.1111111111</v>
      </c>
    </row>
    <row r="33" spans="1:19" ht="15.95" customHeight="1">
      <c r="A33" s="25"/>
      <c r="B33" s="25"/>
      <c r="C33" s="25">
        <v>0.03</v>
      </c>
      <c r="D33" s="26"/>
      <c r="E33" s="25">
        <v>0.03</v>
      </c>
      <c r="F33" s="26"/>
      <c r="G33" s="25">
        <v>0.03</v>
      </c>
      <c r="H33" s="26"/>
      <c r="I33" s="26"/>
      <c r="J33" s="26"/>
      <c r="K33" s="25">
        <v>2.3E-2</v>
      </c>
      <c r="L33" s="50">
        <v>2.3E-2</v>
      </c>
      <c r="M33" s="47" t="s">
        <v>62</v>
      </c>
      <c r="N33" s="29"/>
      <c r="O33" s="29">
        <v>233</v>
      </c>
      <c r="P33" s="26"/>
      <c r="Q33" s="26"/>
      <c r="R33" s="32">
        <v>1.7999999999999999E-2</v>
      </c>
      <c r="S33" s="35">
        <f t="shared" si="10"/>
        <v>12944.4444444444</v>
      </c>
    </row>
    <row r="34" spans="1:19" s="20" customFormat="1" ht="15.95" customHeight="1">
      <c r="A34" s="31"/>
      <c r="B34" s="31"/>
      <c r="C34" s="31">
        <f>SUM(C32*C33)</f>
        <v>1446.4875</v>
      </c>
      <c r="D34" s="32">
        <f t="shared" ref="D34:L34" si="11">SUM(D32*D33)</f>
        <v>0</v>
      </c>
      <c r="E34" s="32">
        <f t="shared" si="11"/>
        <v>375.16829999999999</v>
      </c>
      <c r="F34" s="32">
        <f t="shared" si="11"/>
        <v>0</v>
      </c>
      <c r="G34" s="32">
        <f t="shared" si="11"/>
        <v>1071.3191999999999</v>
      </c>
      <c r="H34" s="32">
        <f t="shared" si="11"/>
        <v>0</v>
      </c>
      <c r="I34" s="32"/>
      <c r="J34" s="32"/>
      <c r="K34" s="31">
        <f t="shared" si="11"/>
        <v>0</v>
      </c>
      <c r="L34" s="23">
        <f t="shared" si="11"/>
        <v>0</v>
      </c>
      <c r="M34" s="47" t="s">
        <v>74</v>
      </c>
      <c r="N34" s="51"/>
      <c r="O34" s="51">
        <v>132</v>
      </c>
      <c r="P34" s="32"/>
      <c r="Q34" s="32"/>
      <c r="R34" s="32">
        <v>1.7999999999999999E-2</v>
      </c>
      <c r="S34" s="35">
        <f t="shared" si="10"/>
        <v>7333.3333333333303</v>
      </c>
    </row>
    <row r="35" spans="1:19" s="20" customFormat="1" ht="15.95" customHeight="1">
      <c r="A35" s="33"/>
      <c r="B35" s="33"/>
      <c r="C35" s="33"/>
      <c r="D35" s="34"/>
      <c r="E35" s="34"/>
      <c r="F35" s="34"/>
      <c r="G35" s="34"/>
      <c r="H35" s="34"/>
      <c r="I35" s="34"/>
      <c r="J35" s="34"/>
      <c r="K35" s="33"/>
      <c r="L35" s="34"/>
      <c r="M35" s="35" t="s">
        <v>61</v>
      </c>
      <c r="N35" s="32"/>
      <c r="O35" s="32">
        <v>31</v>
      </c>
      <c r="P35" s="32"/>
      <c r="Q35" s="32"/>
      <c r="R35" s="32">
        <v>1.7999999999999999E-2</v>
      </c>
      <c r="S35" s="35">
        <f t="shared" si="10"/>
        <v>1722.2222222222199</v>
      </c>
    </row>
    <row r="36" spans="1:19" s="20" customFormat="1" ht="15.95" customHeight="1">
      <c r="A36" s="33"/>
      <c r="B36" s="33"/>
      <c r="C36" s="33"/>
      <c r="D36" s="32"/>
      <c r="E36" s="32" t="s">
        <v>84</v>
      </c>
      <c r="F36" s="32" t="s">
        <v>85</v>
      </c>
      <c r="G36" s="32" t="s">
        <v>86</v>
      </c>
      <c r="H36" s="32"/>
      <c r="I36" s="32"/>
      <c r="J36" s="32" t="s">
        <v>87</v>
      </c>
      <c r="K36" s="31" t="s">
        <v>86</v>
      </c>
      <c r="L36" s="34"/>
      <c r="M36" s="35" t="s">
        <v>64</v>
      </c>
      <c r="N36" s="32"/>
      <c r="O36" s="32">
        <v>995</v>
      </c>
      <c r="P36" s="32"/>
      <c r="Q36" s="32"/>
      <c r="R36" s="32">
        <v>1.7999999999999999E-2</v>
      </c>
      <c r="S36" s="35">
        <f t="shared" si="10"/>
        <v>55277.777777777803</v>
      </c>
    </row>
    <row r="37" spans="1:19" s="20" customFormat="1" ht="15.95" customHeight="1">
      <c r="A37" s="33"/>
      <c r="B37" s="33"/>
      <c r="C37" s="33"/>
      <c r="D37" s="32"/>
      <c r="E37" s="35" t="s">
        <v>88</v>
      </c>
      <c r="F37" s="36">
        <v>14122</v>
      </c>
      <c r="G37" s="35">
        <v>6466</v>
      </c>
      <c r="H37" s="35"/>
      <c r="I37" s="35"/>
      <c r="J37" s="35">
        <v>22463</v>
      </c>
      <c r="K37" s="36">
        <v>10104</v>
      </c>
      <c r="L37" s="34"/>
      <c r="M37" s="47" t="s">
        <v>65</v>
      </c>
      <c r="N37" s="51"/>
      <c r="O37" s="51">
        <v>40</v>
      </c>
      <c r="P37" s="32"/>
      <c r="Q37" s="32"/>
      <c r="R37" s="32">
        <v>1.7999999999999999E-2</v>
      </c>
      <c r="S37" s="35">
        <f t="shared" si="10"/>
        <v>2222.2222222222199</v>
      </c>
    </row>
    <row r="38" spans="1:19" s="20" customFormat="1" ht="15.95" customHeight="1">
      <c r="A38" s="33"/>
      <c r="B38" s="33"/>
      <c r="C38" s="33"/>
      <c r="D38" s="32"/>
      <c r="E38" s="35" t="s">
        <v>89</v>
      </c>
      <c r="F38" s="35">
        <v>1595</v>
      </c>
      <c r="G38" s="35">
        <v>295</v>
      </c>
      <c r="H38" s="35"/>
      <c r="I38" s="35"/>
      <c r="J38" s="35">
        <v>4320</v>
      </c>
      <c r="K38" s="36">
        <v>429</v>
      </c>
      <c r="L38" s="34"/>
      <c r="M38" s="47" t="s">
        <v>68</v>
      </c>
      <c r="N38" s="51"/>
      <c r="O38" s="51">
        <v>87</v>
      </c>
      <c r="P38" s="32"/>
      <c r="Q38" s="32"/>
      <c r="R38" s="32">
        <v>1.7999999999999999E-2</v>
      </c>
      <c r="S38" s="35">
        <f t="shared" si="10"/>
        <v>4833.3333333333303</v>
      </c>
    </row>
    <row r="39" spans="1:19" s="20" customFormat="1" ht="15.95" customHeight="1">
      <c r="A39" s="33"/>
      <c r="B39" s="33"/>
      <c r="C39" s="33"/>
      <c r="D39" s="32"/>
      <c r="E39" s="35" t="s">
        <v>72</v>
      </c>
      <c r="F39" s="35"/>
      <c r="G39" s="35"/>
      <c r="H39" s="35"/>
      <c r="I39" s="35"/>
      <c r="J39" s="35">
        <v>5392</v>
      </c>
      <c r="K39" s="36">
        <v>988</v>
      </c>
      <c r="L39" s="34"/>
      <c r="M39" s="47" t="s">
        <v>90</v>
      </c>
      <c r="N39" s="51"/>
      <c r="O39" s="51">
        <v>577</v>
      </c>
      <c r="P39" s="32"/>
      <c r="Q39" s="32"/>
      <c r="R39" s="32">
        <v>1.7999999999999999E-2</v>
      </c>
      <c r="S39" s="35">
        <f t="shared" si="10"/>
        <v>32055.555555555598</v>
      </c>
    </row>
    <row r="40" spans="1:19" s="20" customFormat="1" ht="15.95" customHeight="1">
      <c r="A40" s="33"/>
      <c r="B40" s="33"/>
      <c r="C40" s="33"/>
      <c r="D40" s="32"/>
      <c r="E40" s="32" t="s">
        <v>18</v>
      </c>
      <c r="F40" s="32">
        <f>SUM(F37:F39)</f>
        <v>15717</v>
      </c>
      <c r="G40" s="32">
        <f>SUM(G37:G39)</f>
        <v>6761</v>
      </c>
      <c r="H40" s="32"/>
      <c r="I40" s="32"/>
      <c r="J40" s="32">
        <f>SUM(J37:J39)</f>
        <v>32175</v>
      </c>
      <c r="K40" s="31">
        <f>SUM(K37:K39)</f>
        <v>11521</v>
      </c>
      <c r="L40" s="34"/>
      <c r="M40" s="35" t="s">
        <v>59</v>
      </c>
      <c r="N40" s="32"/>
      <c r="O40" s="32">
        <v>20</v>
      </c>
      <c r="P40" s="32"/>
      <c r="Q40" s="32"/>
      <c r="R40" s="32">
        <v>1.7999999999999999E-2</v>
      </c>
      <c r="S40" s="35">
        <f t="shared" si="10"/>
        <v>1111.1111111111099</v>
      </c>
    </row>
    <row r="41" spans="1:19" s="20" customFormat="1" ht="15.95" customHeight="1">
      <c r="A41" s="33"/>
      <c r="B41" s="33"/>
      <c r="C41" s="33"/>
      <c r="D41" s="32" t="s">
        <v>91</v>
      </c>
      <c r="E41" s="32" t="s">
        <v>92</v>
      </c>
      <c r="F41" s="32">
        <v>2.5000000000000001E-3</v>
      </c>
      <c r="G41" s="32">
        <v>2.5000000000000001E-3</v>
      </c>
      <c r="H41" s="32"/>
      <c r="I41" s="32"/>
      <c r="J41" s="32">
        <v>4.0000000000000001E-3</v>
      </c>
      <c r="K41" s="31">
        <v>4.0000000000000001E-3</v>
      </c>
      <c r="L41" s="34"/>
      <c r="M41" s="35" t="s">
        <v>63</v>
      </c>
      <c r="N41" s="32"/>
      <c r="O41" s="32"/>
      <c r="P41" s="32"/>
      <c r="Q41" s="32"/>
      <c r="R41" s="32"/>
      <c r="S41" s="32"/>
    </row>
    <row r="42" spans="1:19" s="20" customFormat="1" ht="15.95" customHeight="1">
      <c r="A42" s="33"/>
      <c r="B42" s="33"/>
      <c r="C42" s="33"/>
      <c r="D42" s="32">
        <f>SUM(F42,J42)</f>
        <v>167.99250000000001</v>
      </c>
      <c r="E42" s="32">
        <f>SUM(G42,K42)</f>
        <v>62.986499999999999</v>
      </c>
      <c r="F42" s="32">
        <f>SUM(F40*F41)</f>
        <v>39.292499999999997</v>
      </c>
      <c r="G42" s="32">
        <f t="shared" ref="G42:K42" si="12">SUM(G40*G41)</f>
        <v>16.9025</v>
      </c>
      <c r="H42" s="32">
        <f t="shared" si="12"/>
        <v>0</v>
      </c>
      <c r="I42" s="32"/>
      <c r="J42" s="32">
        <f t="shared" si="12"/>
        <v>128.69999999999999</v>
      </c>
      <c r="K42" s="32">
        <f t="shared" si="12"/>
        <v>46.084000000000003</v>
      </c>
      <c r="L42" s="34"/>
      <c r="M42" s="32" t="s">
        <v>18</v>
      </c>
      <c r="N42" s="32"/>
      <c r="O42" s="32">
        <f>SUM(O31:O41)</f>
        <v>3049</v>
      </c>
      <c r="P42" s="32"/>
      <c r="Q42" s="32"/>
      <c r="R42" s="32"/>
      <c r="S42" s="32">
        <f>SUM(S31:S41)</f>
        <v>169388.88888888899</v>
      </c>
    </row>
    <row r="44" spans="1:19">
      <c r="A44" s="101" t="s">
        <v>93</v>
      </c>
      <c r="B44" s="101"/>
      <c r="C44" s="101"/>
      <c r="D44" s="101"/>
      <c r="E44" s="101"/>
      <c r="F44" s="101"/>
      <c r="G44" s="101"/>
      <c r="H44" s="37"/>
      <c r="I44" s="24"/>
      <c r="J44" s="24"/>
      <c r="K44" s="101" t="s">
        <v>94</v>
      </c>
      <c r="L44" s="101"/>
      <c r="M44" s="101"/>
      <c r="N44" s="101"/>
      <c r="O44" s="101"/>
      <c r="P44" s="101"/>
      <c r="Q44" s="101"/>
    </row>
    <row r="45" spans="1:19" s="20" customFormat="1" ht="27">
      <c r="A45" s="32" t="s">
        <v>1</v>
      </c>
      <c r="B45" s="31" t="s">
        <v>43</v>
      </c>
      <c r="C45" s="31" t="s">
        <v>44</v>
      </c>
      <c r="D45" s="32" t="s">
        <v>95</v>
      </c>
      <c r="E45" s="32" t="s">
        <v>96</v>
      </c>
      <c r="F45" s="38" t="s">
        <v>97</v>
      </c>
      <c r="G45" s="32" t="s">
        <v>98</v>
      </c>
      <c r="H45" s="32"/>
      <c r="I45" s="32"/>
      <c r="J45" s="23"/>
      <c r="K45" s="31" t="s">
        <v>52</v>
      </c>
      <c r="L45" s="32" t="s">
        <v>44</v>
      </c>
      <c r="M45" s="32" t="s">
        <v>95</v>
      </c>
      <c r="N45" s="32" t="s">
        <v>99</v>
      </c>
      <c r="O45" s="38" t="s">
        <v>97</v>
      </c>
      <c r="P45" s="32" t="s">
        <v>100</v>
      </c>
      <c r="Q45" s="35" t="s">
        <v>51</v>
      </c>
      <c r="R45" s="46"/>
      <c r="S45" s="46"/>
    </row>
    <row r="46" spans="1:19" ht="24" customHeight="1">
      <c r="A46" s="26">
        <v>1</v>
      </c>
      <c r="B46" s="30" t="s">
        <v>83</v>
      </c>
      <c r="C46" s="28">
        <f>SUM(E46,G46)</f>
        <v>48103.73</v>
      </c>
      <c r="D46" s="29">
        <v>3412</v>
      </c>
      <c r="E46" s="29">
        <v>21340.5</v>
      </c>
      <c r="F46" s="29"/>
      <c r="G46" s="29">
        <v>26763.23</v>
      </c>
      <c r="H46" s="26">
        <v>1</v>
      </c>
      <c r="I46" s="26"/>
      <c r="J46" s="50"/>
      <c r="K46" s="39" t="s">
        <v>83</v>
      </c>
      <c r="L46" s="29">
        <f>SUM(N46,P46)</f>
        <v>5263.6</v>
      </c>
      <c r="M46" s="9">
        <v>691</v>
      </c>
      <c r="N46" s="9">
        <v>2259.08</v>
      </c>
      <c r="O46" s="9"/>
      <c r="P46" s="9">
        <v>3004.52</v>
      </c>
      <c r="Q46" s="26"/>
    </row>
    <row r="47" spans="1:19" ht="24.75" customHeight="1">
      <c r="A47" s="26">
        <v>2</v>
      </c>
      <c r="B47" s="39" t="s">
        <v>59</v>
      </c>
      <c r="C47" s="27">
        <f t="shared" ref="C47:C56" si="13">SUM(E47,G47)</f>
        <v>4500</v>
      </c>
      <c r="D47" s="9">
        <v>128</v>
      </c>
      <c r="E47" s="9">
        <v>530.9</v>
      </c>
      <c r="F47" s="9">
        <v>691</v>
      </c>
      <c r="G47" s="9">
        <v>3969.1</v>
      </c>
      <c r="H47" s="26">
        <v>2</v>
      </c>
      <c r="I47" s="26"/>
      <c r="J47" s="50"/>
      <c r="K47" s="30" t="s">
        <v>81</v>
      </c>
      <c r="L47" s="29">
        <f t="shared" ref="L47:L56" si="14">SUM(N47,P47)</f>
        <v>2139</v>
      </c>
      <c r="M47" s="9">
        <v>0</v>
      </c>
      <c r="N47" s="9">
        <v>1190.4000000000001</v>
      </c>
      <c r="O47" s="9"/>
      <c r="P47" s="9">
        <v>948.6</v>
      </c>
      <c r="Q47" s="26"/>
    </row>
    <row r="48" spans="1:19" ht="30" customHeight="1">
      <c r="A48" s="26">
        <v>3</v>
      </c>
      <c r="B48" s="39" t="s">
        <v>63</v>
      </c>
      <c r="C48" s="27">
        <f t="shared" si="13"/>
        <v>2228.7800000000002</v>
      </c>
      <c r="D48" s="9">
        <v>86</v>
      </c>
      <c r="E48" s="9">
        <v>408.3</v>
      </c>
      <c r="F48" s="9"/>
      <c r="G48" s="9">
        <v>1820.48</v>
      </c>
      <c r="H48" s="9">
        <v>3</v>
      </c>
      <c r="I48" s="26"/>
      <c r="J48" s="50"/>
      <c r="K48" s="30" t="s">
        <v>62</v>
      </c>
      <c r="L48" s="29">
        <f t="shared" si="14"/>
        <v>10169.86</v>
      </c>
      <c r="M48" s="9">
        <v>1141</v>
      </c>
      <c r="N48" s="9">
        <v>3149.73</v>
      </c>
      <c r="O48" s="9"/>
      <c r="P48" s="9">
        <v>7020.13</v>
      </c>
      <c r="Q48" s="26"/>
    </row>
    <row r="49" spans="1:19" ht="29.25" customHeight="1">
      <c r="A49" s="26">
        <v>4</v>
      </c>
      <c r="B49" s="30" t="s">
        <v>61</v>
      </c>
      <c r="C49" s="28">
        <f t="shared" si="13"/>
        <v>5792.83</v>
      </c>
      <c r="D49" s="29">
        <v>81</v>
      </c>
      <c r="E49" s="29">
        <v>224.6</v>
      </c>
      <c r="F49" s="29">
        <v>1562</v>
      </c>
      <c r="G49" s="29">
        <v>5568.23</v>
      </c>
      <c r="H49" s="26">
        <v>4</v>
      </c>
      <c r="I49" s="26"/>
      <c r="J49" s="50"/>
      <c r="K49" s="30" t="s">
        <v>101</v>
      </c>
      <c r="L49" s="29">
        <f>SUM(N49,P49,Q49)</f>
        <v>29842.3</v>
      </c>
      <c r="M49" s="9">
        <v>3186</v>
      </c>
      <c r="N49" s="9">
        <v>10601.2</v>
      </c>
      <c r="O49" s="9">
        <v>0</v>
      </c>
      <c r="P49" s="9">
        <v>19241.099999999999</v>
      </c>
      <c r="Q49" s="9"/>
    </row>
    <row r="50" spans="1:19" s="19" customFormat="1" ht="26.25" customHeight="1">
      <c r="A50" s="9">
        <v>5</v>
      </c>
      <c r="B50" s="39" t="s">
        <v>64</v>
      </c>
      <c r="C50" s="27">
        <f t="shared" si="13"/>
        <v>27352</v>
      </c>
      <c r="D50" s="9">
        <v>2713</v>
      </c>
      <c r="E50" s="9">
        <v>10207.299999999999</v>
      </c>
      <c r="F50" s="9"/>
      <c r="G50" s="9">
        <v>17144.7</v>
      </c>
      <c r="H50" s="9">
        <v>5</v>
      </c>
      <c r="I50" s="9"/>
      <c r="J50" s="52"/>
      <c r="K50" s="39" t="s">
        <v>68</v>
      </c>
      <c r="L50" s="29">
        <f t="shared" si="14"/>
        <v>1704.27</v>
      </c>
      <c r="M50" s="9">
        <v>281</v>
      </c>
      <c r="N50" s="9">
        <v>221.19</v>
      </c>
      <c r="O50" s="9">
        <v>665</v>
      </c>
      <c r="P50" s="9">
        <v>1483.08</v>
      </c>
      <c r="Q50" s="9">
        <v>0</v>
      </c>
      <c r="R50" s="58"/>
      <c r="S50" s="58"/>
    </row>
    <row r="51" spans="1:19" ht="21.75" customHeight="1">
      <c r="A51" s="26">
        <v>6</v>
      </c>
      <c r="B51" s="39" t="s">
        <v>65</v>
      </c>
      <c r="C51" s="27">
        <f t="shared" si="13"/>
        <v>5629.6</v>
      </c>
      <c r="D51" s="9">
        <v>113</v>
      </c>
      <c r="E51" s="9">
        <v>401.3</v>
      </c>
      <c r="F51" s="9">
        <v>1376</v>
      </c>
      <c r="G51" s="9">
        <v>5228.3</v>
      </c>
      <c r="H51" s="29">
        <v>6</v>
      </c>
      <c r="I51" s="26"/>
      <c r="J51" s="50"/>
      <c r="K51" s="36" t="s">
        <v>63</v>
      </c>
      <c r="L51" s="26">
        <f t="shared" si="14"/>
        <v>0</v>
      </c>
      <c r="M51" s="26"/>
      <c r="N51" s="26"/>
      <c r="O51" s="26"/>
      <c r="P51" s="26"/>
      <c r="Q51" s="26"/>
    </row>
    <row r="52" spans="1:19" ht="27" customHeight="1">
      <c r="A52" s="26">
        <v>7</v>
      </c>
      <c r="B52" s="30" t="s">
        <v>90</v>
      </c>
      <c r="C52" s="28">
        <f t="shared" si="13"/>
        <v>20765.599999999999</v>
      </c>
      <c r="D52" s="29">
        <v>2375</v>
      </c>
      <c r="E52" s="29">
        <v>9720.5</v>
      </c>
      <c r="F52" s="29"/>
      <c r="G52" s="29">
        <v>11045.1</v>
      </c>
      <c r="H52" s="26">
        <v>7</v>
      </c>
      <c r="I52" s="26"/>
      <c r="J52" s="50"/>
      <c r="K52" s="36" t="s">
        <v>74</v>
      </c>
      <c r="L52" s="26">
        <f t="shared" si="14"/>
        <v>0</v>
      </c>
      <c r="M52" s="26"/>
      <c r="N52" s="26"/>
      <c r="O52" s="26"/>
      <c r="P52" s="26"/>
      <c r="Q52" s="26"/>
    </row>
    <row r="53" spans="1:19" ht="24.75" customHeight="1">
      <c r="A53" s="26">
        <v>8</v>
      </c>
      <c r="B53" s="30" t="s">
        <v>73</v>
      </c>
      <c r="C53" s="28">
        <f t="shared" si="13"/>
        <v>16100</v>
      </c>
      <c r="D53" s="29"/>
      <c r="E53" s="29">
        <v>4000</v>
      </c>
      <c r="F53" s="29"/>
      <c r="G53" s="29">
        <v>12100</v>
      </c>
      <c r="H53" s="26">
        <v>8</v>
      </c>
      <c r="I53" s="26"/>
      <c r="J53" s="50"/>
      <c r="K53" s="36" t="s">
        <v>75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/>
    </row>
    <row r="54" spans="1:19" ht="21.75" customHeight="1">
      <c r="A54" s="26">
        <v>9</v>
      </c>
      <c r="B54" s="36"/>
      <c r="C54" s="25"/>
      <c r="D54" s="26"/>
      <c r="E54" s="26"/>
      <c r="F54" s="26"/>
      <c r="G54" s="26"/>
      <c r="H54" s="26">
        <v>9</v>
      </c>
      <c r="I54" s="26"/>
      <c r="J54" s="50"/>
      <c r="K54" s="36" t="s">
        <v>59</v>
      </c>
      <c r="L54" s="26">
        <f t="shared" si="14"/>
        <v>0</v>
      </c>
      <c r="M54" s="26"/>
      <c r="N54" s="26"/>
      <c r="O54" s="26"/>
      <c r="P54" s="26"/>
      <c r="Q54" s="26"/>
    </row>
    <row r="55" spans="1:19" ht="30" customHeight="1">
      <c r="A55" s="26">
        <v>10</v>
      </c>
      <c r="B55" s="39" t="s">
        <v>68</v>
      </c>
      <c r="C55" s="27">
        <f t="shared" si="13"/>
        <v>8514.06</v>
      </c>
      <c r="D55" s="9">
        <v>492</v>
      </c>
      <c r="E55" s="9">
        <v>1044.67</v>
      </c>
      <c r="F55" s="9"/>
      <c r="G55" s="9">
        <v>7469.39</v>
      </c>
      <c r="H55" s="26">
        <v>10</v>
      </c>
      <c r="I55" s="26"/>
      <c r="J55" s="50"/>
      <c r="K55" s="39" t="s">
        <v>90</v>
      </c>
      <c r="L55" s="29">
        <f t="shared" si="14"/>
        <v>28694.34</v>
      </c>
      <c r="M55" s="9">
        <v>2646</v>
      </c>
      <c r="N55" s="9">
        <v>12208.04</v>
      </c>
      <c r="O55" s="9"/>
      <c r="P55" s="9">
        <v>16486.3</v>
      </c>
      <c r="Q55" s="26"/>
    </row>
    <row r="56" spans="1:19" ht="27.75" customHeight="1">
      <c r="A56" s="26">
        <v>11</v>
      </c>
      <c r="B56" s="39" t="s">
        <v>62</v>
      </c>
      <c r="C56" s="27">
        <f t="shared" si="13"/>
        <v>9794</v>
      </c>
      <c r="D56" s="9"/>
      <c r="E56" s="9">
        <v>3294</v>
      </c>
      <c r="F56" s="9"/>
      <c r="G56" s="9">
        <v>6500</v>
      </c>
      <c r="H56" s="26">
        <v>11</v>
      </c>
      <c r="I56" s="26"/>
      <c r="J56" s="50"/>
      <c r="K56" s="30" t="s">
        <v>61</v>
      </c>
      <c r="L56" s="29">
        <f t="shared" si="14"/>
        <v>8285.1</v>
      </c>
      <c r="M56" s="29">
        <v>88</v>
      </c>
      <c r="N56" s="29">
        <v>235.5</v>
      </c>
      <c r="O56" s="29">
        <v>2025</v>
      </c>
      <c r="P56" s="29">
        <v>8049.6</v>
      </c>
      <c r="Q56" s="26"/>
    </row>
    <row r="57" spans="1:19" ht="24.75" customHeight="1">
      <c r="A57" s="25"/>
      <c r="B57" s="25"/>
      <c r="C57" s="31">
        <f>SUM(C46:C56)</f>
        <v>148780.6</v>
      </c>
      <c r="D57" s="32">
        <f>SUM(D46:D56)</f>
        <v>9400</v>
      </c>
      <c r="E57" s="32">
        <f>SUM(E46:E56)</f>
        <v>51172.07</v>
      </c>
      <c r="F57" s="32">
        <f>SUM(F46:F56)</f>
        <v>3629</v>
      </c>
      <c r="G57" s="32">
        <f>SUM(G46:G56)</f>
        <v>97608.53</v>
      </c>
      <c r="H57" s="40"/>
      <c r="I57" s="53"/>
      <c r="J57" s="53"/>
      <c r="K57" s="54" t="s">
        <v>18</v>
      </c>
      <c r="L57" s="26">
        <f t="shared" ref="L57:Q57" si="15">SUM(L46:L56)</f>
        <v>86098.47</v>
      </c>
      <c r="M57" s="25">
        <f t="shared" si="15"/>
        <v>8033</v>
      </c>
      <c r="N57" s="25">
        <f t="shared" si="15"/>
        <v>29865.14</v>
      </c>
      <c r="O57" s="25">
        <f t="shared" si="15"/>
        <v>2690</v>
      </c>
      <c r="P57" s="25">
        <f t="shared" si="15"/>
        <v>56233.33</v>
      </c>
      <c r="Q57" s="26">
        <f t="shared" si="15"/>
        <v>0</v>
      </c>
    </row>
    <row r="58" spans="1:19" ht="30.75" customHeight="1">
      <c r="A58" s="25"/>
      <c r="B58" s="41" t="s">
        <v>102</v>
      </c>
      <c r="C58" s="25">
        <v>2E-3</v>
      </c>
      <c r="D58" s="26"/>
      <c r="E58" s="26">
        <v>2E-3</v>
      </c>
      <c r="F58" s="26"/>
      <c r="G58" s="26">
        <v>2E-3</v>
      </c>
      <c r="H58" s="26"/>
      <c r="I58" s="26"/>
      <c r="J58" s="50"/>
      <c r="K58" s="25"/>
      <c r="L58" s="26">
        <v>0.03</v>
      </c>
      <c r="M58" s="26"/>
      <c r="N58" s="26">
        <v>0.03</v>
      </c>
      <c r="O58" s="26"/>
      <c r="P58" s="26">
        <v>0.03</v>
      </c>
      <c r="Q58" s="26">
        <v>0.03</v>
      </c>
    </row>
    <row r="59" spans="1:19" s="20" customFormat="1" ht="24.75" customHeight="1">
      <c r="A59" s="31"/>
      <c r="B59" s="31" t="s">
        <v>76</v>
      </c>
      <c r="C59" s="31">
        <f>SUM(C57*C58)</f>
        <v>297.56119999999999</v>
      </c>
      <c r="D59" s="32">
        <f>SUM(D57*D58)</f>
        <v>0</v>
      </c>
      <c r="E59" s="32">
        <f>SUM(E57*E58)</f>
        <v>102.34414</v>
      </c>
      <c r="F59" s="32">
        <f>SUM(F57*F58)</f>
        <v>0</v>
      </c>
      <c r="G59" s="32">
        <f>SUM(G57*G58)</f>
        <v>195.21706</v>
      </c>
      <c r="H59" s="32"/>
      <c r="I59" s="32"/>
      <c r="J59" s="23"/>
      <c r="K59" s="31"/>
      <c r="L59" s="32">
        <f t="shared" ref="L59:Q59" si="16">SUM(L57*L58)</f>
        <v>2582.9540999999999</v>
      </c>
      <c r="M59" s="31">
        <f t="shared" si="16"/>
        <v>0</v>
      </c>
      <c r="N59" s="31">
        <f t="shared" si="16"/>
        <v>895.95420000000001</v>
      </c>
      <c r="O59" s="31">
        <f t="shared" si="16"/>
        <v>0</v>
      </c>
      <c r="P59" s="31">
        <f t="shared" si="16"/>
        <v>1686.9999</v>
      </c>
      <c r="Q59" s="32">
        <f t="shared" si="16"/>
        <v>0</v>
      </c>
      <c r="R59" s="46"/>
      <c r="S59" s="46"/>
    </row>
    <row r="60" spans="1:19">
      <c r="M60" s="102" t="s">
        <v>103</v>
      </c>
      <c r="N60" s="99"/>
      <c r="O60" s="99"/>
      <c r="P60" s="99"/>
      <c r="Q60" s="99"/>
    </row>
    <row r="61" spans="1:19">
      <c r="L61" s="26"/>
      <c r="M61" s="26"/>
      <c r="N61" s="26"/>
      <c r="O61" s="26"/>
      <c r="P61" s="26"/>
      <c r="Q61" s="26"/>
    </row>
    <row r="62" spans="1:19">
      <c r="B62" s="42"/>
      <c r="F62" s="100" t="s">
        <v>104</v>
      </c>
      <c r="G62" s="100"/>
      <c r="I62" s="103" t="s">
        <v>70</v>
      </c>
      <c r="J62" s="104"/>
      <c r="L62" s="26"/>
      <c r="M62" s="26" t="s">
        <v>44</v>
      </c>
      <c r="N62" s="26" t="s">
        <v>105</v>
      </c>
      <c r="O62" s="26" t="s">
        <v>99</v>
      </c>
      <c r="P62" s="26" t="s">
        <v>22</v>
      </c>
      <c r="Q62" s="26" t="s">
        <v>106</v>
      </c>
    </row>
    <row r="63" spans="1:19">
      <c r="B63" s="43"/>
      <c r="C63" s="44"/>
      <c r="D63" s="44"/>
      <c r="F63" s="26"/>
      <c r="G63" s="26"/>
      <c r="H63" s="22">
        <v>1</v>
      </c>
      <c r="I63" s="42" t="s">
        <v>73</v>
      </c>
      <c r="J63" s="22">
        <v>115</v>
      </c>
      <c r="L63" s="26" t="s">
        <v>69</v>
      </c>
      <c r="M63" s="26">
        <f>SUM(O63,Q63)</f>
        <v>6394.83</v>
      </c>
      <c r="N63" s="26">
        <v>1122</v>
      </c>
      <c r="O63" s="26">
        <v>3037.23</v>
      </c>
      <c r="P63" s="26"/>
      <c r="Q63" s="26">
        <v>3357.6</v>
      </c>
    </row>
    <row r="64" spans="1:19">
      <c r="B64" s="42"/>
      <c r="C64" s="22"/>
      <c r="F64" s="35" t="s">
        <v>60</v>
      </c>
      <c r="G64" s="26">
        <v>5.45</v>
      </c>
      <c r="H64" s="22">
        <v>2</v>
      </c>
      <c r="I64" s="42" t="s">
        <v>59</v>
      </c>
      <c r="J64" s="22">
        <v>94</v>
      </c>
      <c r="L64" s="26" t="s">
        <v>73</v>
      </c>
      <c r="M64" s="26">
        <f>SUM(O64,Q64)</f>
        <v>6331.6</v>
      </c>
      <c r="N64" s="26"/>
      <c r="O64" s="26">
        <v>1439.5</v>
      </c>
      <c r="P64" s="26"/>
      <c r="Q64" s="26">
        <v>4892.1000000000004</v>
      </c>
    </row>
    <row r="65" spans="6:17">
      <c r="F65" s="35" t="s">
        <v>59</v>
      </c>
      <c r="G65" s="26">
        <v>67.25</v>
      </c>
      <c r="H65" s="22">
        <v>3</v>
      </c>
      <c r="I65" s="42" t="s">
        <v>63</v>
      </c>
      <c r="J65" s="22">
        <v>37</v>
      </c>
      <c r="L65" s="26" t="s">
        <v>75</v>
      </c>
      <c r="M65" s="26">
        <f>SUM(O65,Q65)</f>
        <v>497.07</v>
      </c>
      <c r="N65" s="26">
        <v>121</v>
      </c>
      <c r="O65" s="26">
        <v>62.65</v>
      </c>
      <c r="P65" s="26"/>
      <c r="Q65" s="26">
        <v>434.42</v>
      </c>
    </row>
    <row r="66" spans="6:17">
      <c r="F66" s="35" t="s">
        <v>64</v>
      </c>
      <c r="G66" s="26">
        <v>1.5</v>
      </c>
      <c r="H66" s="22">
        <v>4</v>
      </c>
      <c r="I66" s="42" t="s">
        <v>68</v>
      </c>
      <c r="J66" s="22">
        <v>141</v>
      </c>
      <c r="L66" s="26" t="s">
        <v>68</v>
      </c>
      <c r="M66" s="26">
        <f>SUM(O66,Q66)</f>
        <v>3635.93</v>
      </c>
      <c r="N66" s="26">
        <v>211</v>
      </c>
      <c r="O66" s="26">
        <v>509.12</v>
      </c>
      <c r="P66" s="26"/>
      <c r="Q66" s="26">
        <v>3126.81</v>
      </c>
    </row>
    <row r="67" spans="6:17">
      <c r="F67" s="35" t="s">
        <v>57</v>
      </c>
      <c r="G67" s="26">
        <v>8.3019999999999996</v>
      </c>
      <c r="H67" s="22">
        <v>5</v>
      </c>
      <c r="I67" s="42" t="s">
        <v>66</v>
      </c>
      <c r="J67" s="22">
        <v>23</v>
      </c>
      <c r="L67" s="26" t="s">
        <v>107</v>
      </c>
      <c r="M67" s="26">
        <f>SUM(O67,Q67)</f>
        <v>5720.2</v>
      </c>
      <c r="N67" s="26"/>
      <c r="O67" s="26">
        <v>5720.2</v>
      </c>
      <c r="P67" s="26"/>
      <c r="Q67" s="26">
        <v>0</v>
      </c>
    </row>
    <row r="68" spans="6:17">
      <c r="F68" s="26" t="s">
        <v>69</v>
      </c>
      <c r="G68" s="26">
        <v>2.4860000000000002</v>
      </c>
      <c r="H68" s="22">
        <v>6</v>
      </c>
      <c r="I68" s="42" t="s">
        <v>101</v>
      </c>
      <c r="J68" s="22">
        <v>700</v>
      </c>
      <c r="L68" s="26"/>
      <c r="M68" s="32">
        <f>SUM(M63:M67)</f>
        <v>22579.63</v>
      </c>
      <c r="N68" s="32">
        <f>SUM(N63:N67)</f>
        <v>1454</v>
      </c>
      <c r="O68" s="32">
        <f>SUM(O63:O67)</f>
        <v>10768.7</v>
      </c>
      <c r="P68" s="32">
        <f>SUM(P63:P67)</f>
        <v>0</v>
      </c>
      <c r="Q68" s="32">
        <f>SUM(Q63:Q67)</f>
        <v>11810.93</v>
      </c>
    </row>
    <row r="69" spans="6:17">
      <c r="F69" s="26"/>
      <c r="G69" s="32">
        <f>SUM(G64:G68)</f>
        <v>84.988</v>
      </c>
      <c r="H69" s="22">
        <v>7</v>
      </c>
      <c r="I69" s="42" t="s">
        <v>69</v>
      </c>
      <c r="J69" s="22">
        <v>515</v>
      </c>
      <c r="L69" s="26"/>
      <c r="M69" s="26"/>
      <c r="N69" s="26"/>
      <c r="O69" s="26"/>
      <c r="P69" s="26"/>
      <c r="Q69" s="26"/>
    </row>
    <row r="70" spans="6:17">
      <c r="H70" s="22">
        <v>8</v>
      </c>
      <c r="I70" s="42" t="s">
        <v>72</v>
      </c>
      <c r="J70" s="22">
        <v>148</v>
      </c>
      <c r="L70" s="26"/>
      <c r="M70" s="26"/>
      <c r="N70" s="26"/>
      <c r="O70" s="26"/>
      <c r="P70" s="26"/>
      <c r="Q70" s="26"/>
    </row>
    <row r="71" spans="6:17">
      <c r="H71" s="22">
        <v>9</v>
      </c>
      <c r="I71" s="42" t="s">
        <v>83</v>
      </c>
      <c r="J71" s="22">
        <v>594</v>
      </c>
      <c r="L71" s="26"/>
      <c r="M71" s="26"/>
      <c r="N71" s="26"/>
      <c r="O71" s="26"/>
      <c r="P71" s="26"/>
      <c r="Q71" s="26"/>
    </row>
    <row r="72" spans="6:17">
      <c r="H72" s="22">
        <v>10</v>
      </c>
      <c r="I72" s="42" t="s">
        <v>65</v>
      </c>
      <c r="J72" s="22">
        <v>49</v>
      </c>
    </row>
    <row r="73" spans="6:17">
      <c r="H73" s="22">
        <v>11</v>
      </c>
      <c r="I73" s="42" t="s">
        <v>74</v>
      </c>
      <c r="J73" s="22">
        <v>262</v>
      </c>
    </row>
    <row r="74" spans="6:17">
      <c r="I74" s="21"/>
      <c r="J74" s="46">
        <f>SUM(J63:J73)</f>
        <v>2678</v>
      </c>
    </row>
    <row r="82" spans="3:14">
      <c r="C82" s="99" t="s">
        <v>108</v>
      </c>
      <c r="D82" s="99"/>
      <c r="E82" s="99"/>
      <c r="F82" s="99"/>
      <c r="G82" s="99"/>
      <c r="H82" s="99"/>
      <c r="I82" s="99"/>
      <c r="J82" s="99"/>
      <c r="K82" s="99"/>
      <c r="L82" s="99"/>
      <c r="M82" s="99"/>
      <c r="N82" s="99"/>
    </row>
    <row r="83" spans="3:14">
      <c r="C83" s="25"/>
      <c r="D83" s="35" t="s">
        <v>109</v>
      </c>
      <c r="E83" s="100" t="s">
        <v>110</v>
      </c>
      <c r="F83" s="100"/>
      <c r="G83" s="35" t="s">
        <v>44</v>
      </c>
      <c r="H83" s="35" t="s">
        <v>111</v>
      </c>
      <c r="I83" s="35"/>
      <c r="J83" s="35" t="s">
        <v>91</v>
      </c>
      <c r="K83" s="35" t="s">
        <v>112</v>
      </c>
      <c r="L83" s="35" t="s">
        <v>99</v>
      </c>
      <c r="M83" s="35" t="s">
        <v>111</v>
      </c>
      <c r="N83" s="35" t="s">
        <v>113</v>
      </c>
    </row>
    <row r="84" spans="3:14" ht="24" customHeight="1">
      <c r="C84" s="30" t="s">
        <v>57</v>
      </c>
      <c r="D84" s="29">
        <v>912</v>
      </c>
      <c r="E84" s="29">
        <v>28</v>
      </c>
      <c r="F84" s="29">
        <v>12</v>
      </c>
      <c r="G84" s="29">
        <f>SUM(D84*E84*F84)</f>
        <v>306432</v>
      </c>
      <c r="H84" s="29">
        <v>2</v>
      </c>
      <c r="I84" s="29"/>
      <c r="J84" s="29">
        <f>SUM(G84*H84)</f>
        <v>612864</v>
      </c>
      <c r="K84" s="29">
        <v>865</v>
      </c>
      <c r="L84" s="29">
        <f>SUM(E84*F84*K84)</f>
        <v>290640</v>
      </c>
      <c r="M84" s="29">
        <v>2</v>
      </c>
      <c r="N84" s="29">
        <f>SUM(L84*M84)</f>
        <v>581280</v>
      </c>
    </row>
    <row r="85" spans="3:14" ht="24" customHeight="1">
      <c r="C85" s="30" t="s">
        <v>73</v>
      </c>
      <c r="D85" s="29">
        <v>467</v>
      </c>
      <c r="E85" s="29">
        <v>28</v>
      </c>
      <c r="F85" s="29">
        <v>12</v>
      </c>
      <c r="G85" s="29">
        <f>SUM(D85*E85*F85)</f>
        <v>156912</v>
      </c>
      <c r="H85" s="29">
        <v>2</v>
      </c>
      <c r="I85" s="29"/>
      <c r="J85" s="29">
        <f>SUM(G85*H85)</f>
        <v>313824</v>
      </c>
      <c r="K85" s="29">
        <v>131</v>
      </c>
      <c r="L85" s="29">
        <f>SUM(E85*F85*K85)</f>
        <v>44016</v>
      </c>
      <c r="M85" s="29">
        <v>2</v>
      </c>
      <c r="N85" s="29">
        <f>SUM(L85*M85)</f>
        <v>88032</v>
      </c>
    </row>
    <row r="86" spans="3:14" ht="24.95" customHeight="1">
      <c r="C86" s="39" t="s">
        <v>64</v>
      </c>
      <c r="D86" s="9">
        <v>1030</v>
      </c>
      <c r="E86" s="9">
        <v>14</v>
      </c>
      <c r="F86" s="9">
        <v>29</v>
      </c>
      <c r="G86" s="9">
        <f>SUM(D86*E86*F86)</f>
        <v>418180</v>
      </c>
      <c r="H86" s="9">
        <v>2</v>
      </c>
      <c r="I86" s="9"/>
      <c r="J86" s="9">
        <f>SUM(G86*H86)</f>
        <v>836360</v>
      </c>
      <c r="K86" s="9">
        <v>662</v>
      </c>
      <c r="L86" s="9">
        <f>SUM(E86*F86*K86)</f>
        <v>268772</v>
      </c>
      <c r="M86" s="9">
        <v>2</v>
      </c>
      <c r="N86" s="9">
        <f>SUM(L86*M86)</f>
        <v>537544</v>
      </c>
    </row>
    <row r="87" spans="3:14">
      <c r="C87" s="36"/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</row>
    <row r="88" spans="3:14">
      <c r="C88" s="36"/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</row>
    <row r="89" spans="3:14">
      <c r="C89" s="99" t="s">
        <v>114</v>
      </c>
      <c r="D89" s="26">
        <v>51</v>
      </c>
      <c r="E89" s="26">
        <v>57</v>
      </c>
      <c r="F89" s="26">
        <v>8</v>
      </c>
      <c r="G89" s="26">
        <f t="shared" ref="G89:G94" si="17">SUM(D89*E89*F89)</f>
        <v>23256</v>
      </c>
      <c r="H89" s="26">
        <v>2</v>
      </c>
      <c r="I89" s="26"/>
      <c r="J89" s="26">
        <f t="shared" ref="J89:J94" si="18">SUM(G89*H89)</f>
        <v>46512</v>
      </c>
      <c r="K89" s="26">
        <v>51</v>
      </c>
      <c r="L89" s="26">
        <f t="shared" ref="L89:L94" si="19">SUM(E89*F89*K89)</f>
        <v>23256</v>
      </c>
      <c r="M89" s="26">
        <v>2</v>
      </c>
      <c r="N89" s="26">
        <f t="shared" ref="N89:N94" si="20">SUM(L89*M89)</f>
        <v>46512</v>
      </c>
    </row>
    <row r="90" spans="3:14">
      <c r="C90" s="99"/>
      <c r="D90" s="26">
        <v>30</v>
      </c>
      <c r="E90" s="26">
        <v>47</v>
      </c>
      <c r="F90" s="26">
        <v>8</v>
      </c>
      <c r="G90" s="26">
        <f t="shared" si="17"/>
        <v>11280</v>
      </c>
      <c r="H90" s="26">
        <v>2</v>
      </c>
      <c r="I90" s="26"/>
      <c r="J90" s="26">
        <f t="shared" si="18"/>
        <v>22560</v>
      </c>
      <c r="K90" s="26">
        <v>30</v>
      </c>
      <c r="L90" s="26">
        <f t="shared" si="19"/>
        <v>11280</v>
      </c>
      <c r="M90" s="26">
        <v>2</v>
      </c>
      <c r="N90" s="26">
        <f t="shared" si="20"/>
        <v>22560</v>
      </c>
    </row>
    <row r="91" spans="3:14">
      <c r="C91" s="99"/>
      <c r="D91" s="26">
        <v>80</v>
      </c>
      <c r="E91" s="26">
        <v>25</v>
      </c>
      <c r="F91" s="26">
        <v>7</v>
      </c>
      <c r="G91" s="26">
        <f t="shared" si="17"/>
        <v>14000</v>
      </c>
      <c r="H91" s="26">
        <v>2</v>
      </c>
      <c r="I91" s="26"/>
      <c r="J91" s="26">
        <f t="shared" si="18"/>
        <v>28000</v>
      </c>
      <c r="K91" s="26">
        <v>80</v>
      </c>
      <c r="L91" s="26">
        <f t="shared" si="19"/>
        <v>14000</v>
      </c>
      <c r="M91" s="26">
        <v>2</v>
      </c>
      <c r="N91" s="26">
        <f t="shared" si="20"/>
        <v>28000</v>
      </c>
    </row>
    <row r="92" spans="3:14">
      <c r="C92" s="99"/>
      <c r="D92" s="26">
        <v>189</v>
      </c>
      <c r="E92" s="26">
        <v>37</v>
      </c>
      <c r="F92" s="26">
        <v>7.5</v>
      </c>
      <c r="G92" s="26">
        <f t="shared" si="17"/>
        <v>52447.5</v>
      </c>
      <c r="H92" s="26">
        <v>2</v>
      </c>
      <c r="I92" s="26"/>
      <c r="J92" s="26">
        <f t="shared" si="18"/>
        <v>104895</v>
      </c>
      <c r="K92" s="26">
        <v>189</v>
      </c>
      <c r="L92" s="26">
        <f t="shared" si="19"/>
        <v>52447.5</v>
      </c>
      <c r="M92" s="26">
        <v>2</v>
      </c>
      <c r="N92" s="26">
        <f t="shared" si="20"/>
        <v>104895</v>
      </c>
    </row>
    <row r="93" spans="3:14">
      <c r="C93" s="99"/>
      <c r="D93" s="26">
        <v>92</v>
      </c>
      <c r="E93" s="26">
        <v>28</v>
      </c>
      <c r="F93" s="26">
        <v>6</v>
      </c>
      <c r="G93" s="26">
        <f t="shared" si="17"/>
        <v>15456</v>
      </c>
      <c r="H93" s="26">
        <v>2</v>
      </c>
      <c r="I93" s="26"/>
      <c r="J93" s="26">
        <f t="shared" si="18"/>
        <v>30912</v>
      </c>
      <c r="K93" s="26">
        <v>92</v>
      </c>
      <c r="L93" s="26">
        <f t="shared" si="19"/>
        <v>15456</v>
      </c>
      <c r="M93" s="26">
        <v>2</v>
      </c>
      <c r="N93" s="26">
        <f t="shared" si="20"/>
        <v>30912</v>
      </c>
    </row>
    <row r="94" spans="3:14">
      <c r="C94" s="99"/>
      <c r="D94" s="26">
        <v>200</v>
      </c>
      <c r="E94" s="26">
        <v>25</v>
      </c>
      <c r="F94" s="26">
        <v>6</v>
      </c>
      <c r="G94" s="26">
        <f t="shared" si="17"/>
        <v>30000</v>
      </c>
      <c r="H94" s="26">
        <v>2</v>
      </c>
      <c r="I94" s="26"/>
      <c r="J94" s="26">
        <f t="shared" si="18"/>
        <v>60000</v>
      </c>
      <c r="K94" s="26">
        <v>200</v>
      </c>
      <c r="L94" s="26">
        <f t="shared" si="19"/>
        <v>30000</v>
      </c>
      <c r="M94" s="26">
        <v>2</v>
      </c>
      <c r="N94" s="26">
        <f t="shared" si="20"/>
        <v>60000</v>
      </c>
    </row>
    <row r="95" spans="3:14">
      <c r="C95" s="31"/>
      <c r="D95" s="32">
        <f>SUM(D84:D94)</f>
        <v>3051</v>
      </c>
      <c r="E95" s="32"/>
      <c r="F95" s="32"/>
      <c r="G95" s="32">
        <f>SUM(G84:G94)</f>
        <v>1027963.5</v>
      </c>
      <c r="H95" s="32"/>
      <c r="I95" s="32"/>
      <c r="J95" s="32">
        <f>SUM(J84:J94)</f>
        <v>2055927</v>
      </c>
      <c r="K95" s="32">
        <f>SUM(K84:K94)</f>
        <v>2300</v>
      </c>
      <c r="L95" s="32">
        <f>SUM(L84:L94)</f>
        <v>749867.5</v>
      </c>
      <c r="M95" s="32"/>
      <c r="N95" s="32">
        <f>SUM(N84:N94)</f>
        <v>1499735</v>
      </c>
    </row>
    <row r="96" spans="3:14">
      <c r="C96" s="31"/>
      <c r="D96" s="32"/>
      <c r="E96" s="32"/>
      <c r="F96" s="32"/>
      <c r="G96" s="32"/>
      <c r="H96" s="32"/>
      <c r="I96" s="32"/>
      <c r="J96" s="32"/>
      <c r="K96" s="32"/>
      <c r="L96" s="32"/>
      <c r="M96" s="32"/>
      <c r="N96" s="32"/>
    </row>
    <row r="106" spans="4:10" ht="30" customHeight="1">
      <c r="D106" s="100" t="s">
        <v>115</v>
      </c>
      <c r="E106" s="99"/>
      <c r="F106" s="99"/>
      <c r="G106" s="99"/>
      <c r="H106" s="99"/>
      <c r="I106" s="99"/>
      <c r="J106" s="99"/>
    </row>
    <row r="107" spans="4:10" ht="30" customHeight="1">
      <c r="D107" s="26"/>
      <c r="E107" s="35" t="s">
        <v>116</v>
      </c>
      <c r="F107" s="35" t="s">
        <v>86</v>
      </c>
      <c r="G107" s="35" t="s">
        <v>117</v>
      </c>
      <c r="H107" s="35" t="s">
        <v>49</v>
      </c>
      <c r="I107" s="35" t="s">
        <v>51</v>
      </c>
      <c r="J107" s="26"/>
    </row>
    <row r="108" spans="4:10" ht="30" customHeight="1">
      <c r="D108" s="35" t="s">
        <v>118</v>
      </c>
      <c r="E108" s="26">
        <v>400</v>
      </c>
      <c r="F108" s="26">
        <v>256</v>
      </c>
      <c r="G108" s="26">
        <v>144</v>
      </c>
      <c r="H108" s="26"/>
      <c r="I108" s="26"/>
      <c r="J108" s="26">
        <f>SUM(F108:I108)</f>
        <v>400</v>
      </c>
    </row>
    <row r="109" spans="4:10" ht="30" customHeight="1">
      <c r="D109" s="35" t="s">
        <v>119</v>
      </c>
      <c r="E109" s="26">
        <v>58</v>
      </c>
      <c r="F109" s="26">
        <v>20.399999999999999</v>
      </c>
      <c r="G109" s="26">
        <v>9.6</v>
      </c>
      <c r="H109" s="26"/>
      <c r="I109" s="26">
        <v>28</v>
      </c>
      <c r="J109" s="26">
        <f t="shared" ref="J109:J116" si="21">SUM(F109:I109)</f>
        <v>58</v>
      </c>
    </row>
    <row r="110" spans="4:10" ht="30" customHeight="1">
      <c r="D110" s="35" t="s">
        <v>120</v>
      </c>
      <c r="E110" s="26">
        <v>217.4</v>
      </c>
      <c r="F110" s="26"/>
      <c r="G110" s="26">
        <v>217.4</v>
      </c>
      <c r="H110" s="26"/>
      <c r="I110" s="26"/>
      <c r="J110" s="26">
        <f t="shared" si="21"/>
        <v>217.4</v>
      </c>
    </row>
    <row r="111" spans="4:10" ht="30" customHeight="1">
      <c r="D111" s="35" t="s">
        <v>121</v>
      </c>
      <c r="E111" s="26">
        <v>634</v>
      </c>
      <c r="F111" s="26">
        <v>342</v>
      </c>
      <c r="G111" s="26">
        <v>252.9</v>
      </c>
      <c r="H111" s="26">
        <v>39.1</v>
      </c>
      <c r="I111" s="26"/>
      <c r="J111" s="26">
        <f t="shared" si="21"/>
        <v>634</v>
      </c>
    </row>
    <row r="112" spans="4:10" ht="30" customHeight="1">
      <c r="D112" s="35" t="s">
        <v>122</v>
      </c>
      <c r="E112" s="26">
        <v>300</v>
      </c>
      <c r="F112" s="26"/>
      <c r="G112" s="26"/>
      <c r="H112" s="26"/>
      <c r="I112" s="26">
        <v>300</v>
      </c>
      <c r="J112" s="26">
        <f t="shared" si="21"/>
        <v>300</v>
      </c>
    </row>
    <row r="113" spans="4:10" ht="30" customHeight="1">
      <c r="D113" s="35" t="s">
        <v>123</v>
      </c>
      <c r="E113" s="26">
        <v>160</v>
      </c>
      <c r="F113" s="26"/>
      <c r="G113" s="26"/>
      <c r="H113" s="26"/>
      <c r="I113" s="26">
        <v>160</v>
      </c>
      <c r="J113" s="26">
        <f t="shared" si="21"/>
        <v>160</v>
      </c>
    </row>
    <row r="114" spans="4:10" ht="30" customHeight="1">
      <c r="D114" s="35" t="s">
        <v>124</v>
      </c>
      <c r="E114" s="26">
        <v>85</v>
      </c>
      <c r="F114" s="26">
        <v>35.9</v>
      </c>
      <c r="G114" s="26">
        <v>43.7</v>
      </c>
      <c r="H114" s="26">
        <v>5.4</v>
      </c>
      <c r="I114" s="26"/>
      <c r="J114" s="26">
        <f t="shared" si="21"/>
        <v>85</v>
      </c>
    </row>
    <row r="115" spans="4:10" ht="30" customHeight="1">
      <c r="D115" s="35" t="s">
        <v>125</v>
      </c>
      <c r="E115" s="26">
        <v>300</v>
      </c>
      <c r="F115" s="26">
        <v>120</v>
      </c>
      <c r="G115" s="26">
        <v>157.5</v>
      </c>
      <c r="H115" s="26">
        <v>22.5</v>
      </c>
      <c r="I115" s="26"/>
      <c r="J115" s="26">
        <f t="shared" si="21"/>
        <v>300</v>
      </c>
    </row>
    <row r="116" spans="4:10" ht="30" customHeight="1">
      <c r="D116" s="35" t="s">
        <v>126</v>
      </c>
      <c r="E116" s="26">
        <v>77</v>
      </c>
      <c r="F116" s="26">
        <v>37.4</v>
      </c>
      <c r="G116" s="26">
        <v>36.6</v>
      </c>
      <c r="H116" s="26">
        <v>3</v>
      </c>
      <c r="I116" s="26"/>
      <c r="J116" s="26">
        <f t="shared" si="21"/>
        <v>77</v>
      </c>
    </row>
    <row r="117" spans="4:10" ht="30" customHeight="1">
      <c r="D117" s="32"/>
      <c r="E117" s="32">
        <f t="shared" ref="E117:J117" si="22">SUM(E108:E116)</f>
        <v>2231.4</v>
      </c>
      <c r="F117" s="32">
        <f t="shared" si="22"/>
        <v>811.7</v>
      </c>
      <c r="G117" s="32">
        <f t="shared" si="22"/>
        <v>861.7</v>
      </c>
      <c r="H117" s="32">
        <f t="shared" si="22"/>
        <v>70</v>
      </c>
      <c r="I117" s="32">
        <f t="shared" si="22"/>
        <v>488</v>
      </c>
      <c r="J117" s="32">
        <f t="shared" si="22"/>
        <v>2231.4</v>
      </c>
    </row>
    <row r="138" spans="3:10">
      <c r="C138" s="25"/>
      <c r="D138" s="100" t="s">
        <v>127</v>
      </c>
      <c r="E138" s="100"/>
      <c r="F138" s="100"/>
      <c r="G138" s="100"/>
      <c r="H138" s="100"/>
      <c r="I138" s="26"/>
      <c r="J138" s="35" t="s">
        <v>128</v>
      </c>
    </row>
    <row r="139" spans="3:10">
      <c r="C139" s="35" t="s">
        <v>1</v>
      </c>
      <c r="D139" s="35" t="s">
        <v>52</v>
      </c>
      <c r="E139" s="36" t="s">
        <v>129</v>
      </c>
      <c r="F139" s="35" t="s">
        <v>130</v>
      </c>
      <c r="G139" s="35" t="s">
        <v>131</v>
      </c>
      <c r="H139" s="35" t="s">
        <v>132</v>
      </c>
      <c r="I139" s="35" t="s">
        <v>133</v>
      </c>
      <c r="J139" s="26"/>
    </row>
    <row r="140" spans="3:10">
      <c r="C140" s="26"/>
      <c r="D140" s="35" t="s">
        <v>83</v>
      </c>
      <c r="E140" s="25">
        <f>SUM(F140:J140)</f>
        <v>11833.4</v>
      </c>
      <c r="F140" s="26">
        <v>2353</v>
      </c>
      <c r="G140" s="26">
        <v>2231.4</v>
      </c>
      <c r="H140" s="26">
        <v>1816</v>
      </c>
      <c r="I140" s="26">
        <v>5433</v>
      </c>
      <c r="J140" s="26"/>
    </row>
    <row r="141" spans="3:10">
      <c r="C141" s="26"/>
      <c r="D141" s="35" t="s">
        <v>60</v>
      </c>
      <c r="E141" s="25">
        <f t="shared" ref="E141:E146" si="23">SUM(F141:J141)</f>
        <v>21729.200000000001</v>
      </c>
      <c r="F141" s="26"/>
      <c r="G141" s="26">
        <v>1000</v>
      </c>
      <c r="H141" s="26">
        <v>5450</v>
      </c>
      <c r="I141" s="26">
        <v>10768</v>
      </c>
      <c r="J141" s="26">
        <v>4511.2</v>
      </c>
    </row>
    <row r="142" spans="3:10">
      <c r="C142" s="25"/>
      <c r="D142" s="35" t="s">
        <v>64</v>
      </c>
      <c r="E142" s="25">
        <f t="shared" si="23"/>
        <v>4631</v>
      </c>
      <c r="F142" s="26"/>
      <c r="G142" s="26"/>
      <c r="H142" s="26"/>
      <c r="I142" s="26">
        <v>4631</v>
      </c>
      <c r="J142" s="26"/>
    </row>
    <row r="143" spans="3:10">
      <c r="C143" s="25"/>
      <c r="D143" s="35" t="s">
        <v>62</v>
      </c>
      <c r="E143" s="25">
        <f t="shared" si="23"/>
        <v>469</v>
      </c>
      <c r="F143" s="26"/>
      <c r="G143" s="26"/>
      <c r="H143" s="26">
        <v>469</v>
      </c>
      <c r="I143" s="26"/>
      <c r="J143" s="26"/>
    </row>
    <row r="144" spans="3:10">
      <c r="C144" s="25"/>
      <c r="D144" s="35" t="s">
        <v>68</v>
      </c>
      <c r="E144" s="25">
        <f t="shared" si="23"/>
        <v>425</v>
      </c>
      <c r="F144" s="26"/>
      <c r="G144" s="26"/>
      <c r="H144" s="26">
        <v>425</v>
      </c>
      <c r="I144" s="26"/>
      <c r="J144" s="26"/>
    </row>
    <row r="145" spans="3:10">
      <c r="C145" s="25"/>
      <c r="D145" s="35" t="s">
        <v>74</v>
      </c>
      <c r="E145" s="25">
        <f t="shared" si="23"/>
        <v>732</v>
      </c>
      <c r="F145" s="26"/>
      <c r="G145" s="26"/>
      <c r="H145" s="26">
        <v>732</v>
      </c>
      <c r="I145" s="26"/>
      <c r="J145" s="26"/>
    </row>
    <row r="146" spans="3:10">
      <c r="C146" s="25"/>
      <c r="D146" s="35" t="s">
        <v>69</v>
      </c>
      <c r="E146" s="25">
        <f t="shared" si="23"/>
        <v>700</v>
      </c>
      <c r="F146" s="26"/>
      <c r="G146" s="26"/>
      <c r="H146" s="26">
        <v>700</v>
      </c>
      <c r="I146" s="26"/>
      <c r="J146" s="26"/>
    </row>
    <row r="147" spans="3:10">
      <c r="C147" s="25"/>
      <c r="D147" s="32" t="s">
        <v>18</v>
      </c>
      <c r="E147" s="32">
        <f>SUM(E140:E146)</f>
        <v>40519.599999999999</v>
      </c>
      <c r="F147" s="26"/>
      <c r="G147" s="26"/>
      <c r="H147" s="26"/>
      <c r="I147" s="26"/>
      <c r="J147" s="26"/>
    </row>
    <row r="148" spans="3:10">
      <c r="C148" s="25"/>
      <c r="D148" s="26"/>
      <c r="E148" s="26"/>
      <c r="F148" s="26"/>
      <c r="G148" s="26"/>
      <c r="H148" s="26"/>
      <c r="I148" s="26"/>
      <c r="J148" s="26"/>
    </row>
    <row r="149" spans="3:10">
      <c r="C149" s="25"/>
      <c r="D149" s="26"/>
      <c r="E149" s="26"/>
      <c r="F149" s="26"/>
      <c r="G149" s="26"/>
      <c r="H149" s="26"/>
      <c r="I149" s="26"/>
      <c r="J149" s="26"/>
    </row>
    <row r="150" spans="3:10">
      <c r="C150" s="25"/>
      <c r="D150" s="26"/>
      <c r="E150" s="26"/>
      <c r="F150" s="26"/>
      <c r="G150" s="26"/>
      <c r="H150" s="26"/>
      <c r="I150" s="26"/>
      <c r="J150" s="26"/>
    </row>
    <row r="152" spans="3:10">
      <c r="C152" s="25"/>
      <c r="D152" s="26"/>
      <c r="E152" s="26"/>
      <c r="F152" s="26"/>
      <c r="G152" s="26"/>
      <c r="H152" s="26"/>
      <c r="I152" s="26"/>
      <c r="J152" s="26"/>
    </row>
    <row r="153" spans="3:10">
      <c r="C153" s="25"/>
      <c r="D153" s="26"/>
      <c r="E153" s="26"/>
      <c r="F153" s="26"/>
      <c r="G153" s="26"/>
      <c r="H153" s="26"/>
      <c r="I153" s="26"/>
      <c r="J153" s="26"/>
    </row>
    <row r="154" spans="3:10">
      <c r="C154" s="25"/>
      <c r="D154" s="26"/>
      <c r="E154" s="26"/>
      <c r="F154" s="26"/>
      <c r="G154" s="26"/>
      <c r="H154" s="26"/>
      <c r="I154" s="26"/>
      <c r="J154" s="26"/>
    </row>
    <row r="155" spans="3:10">
      <c r="C155" s="25"/>
      <c r="D155" s="26"/>
      <c r="E155" s="26"/>
      <c r="F155" s="26"/>
      <c r="G155" s="26"/>
      <c r="H155" s="26"/>
      <c r="I155" s="26"/>
      <c r="J155" s="26"/>
    </row>
    <row r="156" spans="3:10">
      <c r="C156" s="25"/>
      <c r="D156" s="26"/>
      <c r="E156" s="26"/>
      <c r="F156" s="26"/>
      <c r="G156" s="26"/>
      <c r="H156" s="26"/>
      <c r="I156" s="26"/>
      <c r="J156" s="26"/>
    </row>
    <row r="157" spans="3:10" ht="14.25">
      <c r="C157" s="25"/>
      <c r="D157" s="26"/>
      <c r="E157" s="26">
        <v>171793.40400000001</v>
      </c>
      <c r="F157" s="26">
        <v>19</v>
      </c>
      <c r="G157" s="59">
        <v>32517.88</v>
      </c>
      <c r="H157" s="60">
        <f>SUM(G157/E157*100)</f>
        <v>18.928479931627599</v>
      </c>
      <c r="I157" s="26"/>
      <c r="J157" s="26"/>
    </row>
    <row r="158" spans="3:10" ht="14.25">
      <c r="C158" s="25"/>
      <c r="D158" s="26"/>
      <c r="E158" s="26">
        <v>171793.40400000001</v>
      </c>
      <c r="F158" s="26">
        <v>9</v>
      </c>
      <c r="G158" s="59">
        <v>28833.96</v>
      </c>
      <c r="H158" s="60">
        <f t="shared" ref="H158:H161" si="24">SUM(G158/E158*100)</f>
        <v>16.7840902669348</v>
      </c>
      <c r="I158" s="26"/>
      <c r="J158" s="26"/>
    </row>
    <row r="159" spans="3:10" ht="14.25">
      <c r="C159" s="25"/>
      <c r="D159" s="26"/>
      <c r="E159" s="26">
        <v>171793.40400000001</v>
      </c>
      <c r="F159" s="26">
        <v>52</v>
      </c>
      <c r="G159" s="59">
        <v>68297.649999999994</v>
      </c>
      <c r="H159" s="60">
        <f t="shared" si="24"/>
        <v>39.755688175315498</v>
      </c>
      <c r="I159" s="26"/>
      <c r="J159" s="26"/>
    </row>
    <row r="160" spans="3:10" ht="14.25">
      <c r="C160" s="25"/>
      <c r="D160" s="26"/>
      <c r="E160" s="26">
        <v>171793.40400000001</v>
      </c>
      <c r="F160" s="26">
        <v>11</v>
      </c>
      <c r="G160" s="59">
        <v>12310.16</v>
      </c>
      <c r="H160" s="60">
        <f t="shared" si="24"/>
        <v>7.1656767450745704</v>
      </c>
      <c r="I160" s="26"/>
      <c r="J160" s="26"/>
    </row>
    <row r="161" spans="3:10" ht="14.25">
      <c r="C161" s="25"/>
      <c r="D161" s="26"/>
      <c r="E161" s="26">
        <v>171793.40400000001</v>
      </c>
      <c r="F161" s="26">
        <v>17</v>
      </c>
      <c r="G161" s="61">
        <v>29833.75</v>
      </c>
      <c r="H161" s="60">
        <f t="shared" si="24"/>
        <v>17.366062552669401</v>
      </c>
      <c r="I161" s="26"/>
      <c r="J161" s="26"/>
    </row>
    <row r="162" spans="3:10">
      <c r="C162" s="25"/>
      <c r="D162" s="26"/>
      <c r="E162" s="26"/>
      <c r="F162" s="32">
        <f>SUM(F157:F161)</f>
        <v>108</v>
      </c>
      <c r="G162" s="32">
        <f>SUM(G157:G161)</f>
        <v>171793.4</v>
      </c>
      <c r="H162" s="26"/>
      <c r="I162" s="26"/>
      <c r="J162" s="26"/>
    </row>
  </sheetData>
  <mergeCells count="17">
    <mergeCell ref="A1:G1"/>
    <mergeCell ref="M1:R1"/>
    <mergeCell ref="T9:V9"/>
    <mergeCell ref="W9:X9"/>
    <mergeCell ref="A17:G17"/>
    <mergeCell ref="M17:P17"/>
    <mergeCell ref="M30:Q30"/>
    <mergeCell ref="A44:G44"/>
    <mergeCell ref="K44:Q44"/>
    <mergeCell ref="M60:Q60"/>
    <mergeCell ref="F62:G62"/>
    <mergeCell ref="I62:J62"/>
    <mergeCell ref="C82:N82"/>
    <mergeCell ref="E83:F83"/>
    <mergeCell ref="D106:J106"/>
    <mergeCell ref="D138:H138"/>
    <mergeCell ref="C89:C94"/>
  </mergeCells>
  <phoneticPr fontId="18" type="noConversion"/>
  <pageMargins left="0.70866141732283505" right="0.70866141732283505" top="0.23622047244094499" bottom="0.15748031496063" header="0.15748031496063" footer="0.1574803149606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workbookViewId="0">
      <selection activeCell="I14" sqref="I14"/>
    </sheetView>
  </sheetViews>
  <sheetFormatPr defaultColWidth="9" defaultRowHeight="13.5"/>
  <cols>
    <col min="1" max="1" width="5.25" customWidth="1"/>
    <col min="2" max="2" width="16.125" style="2" customWidth="1"/>
    <col min="3" max="3" width="15.125" style="1" customWidth="1"/>
    <col min="4" max="4" width="5.875" style="1" customWidth="1"/>
    <col min="5" max="5" width="18.875" style="1" customWidth="1"/>
    <col min="6" max="6" width="13.25" style="2" customWidth="1"/>
  </cols>
  <sheetData>
    <row r="1" spans="1:7" ht="32.25" customHeight="1">
      <c r="A1" s="109"/>
      <c r="B1" s="109"/>
      <c r="C1" s="109"/>
      <c r="D1" s="109"/>
      <c r="E1" s="109"/>
      <c r="F1" s="109"/>
    </row>
    <row r="2" spans="1:7" ht="35.1" customHeight="1">
      <c r="A2" s="12">
        <v>1</v>
      </c>
      <c r="B2" s="13">
        <v>116124.94</v>
      </c>
      <c r="C2" s="8" t="s">
        <v>134</v>
      </c>
      <c r="D2" s="5">
        <v>31</v>
      </c>
      <c r="E2" s="13">
        <v>113081.52</v>
      </c>
      <c r="F2" s="13">
        <f>AVERAGE(E2/B2*100)</f>
        <v>97.379184867608998</v>
      </c>
    </row>
    <row r="3" spans="1:7" ht="35.1" customHeight="1">
      <c r="A3" s="12">
        <v>2</v>
      </c>
      <c r="B3" s="13">
        <v>116124.94</v>
      </c>
      <c r="C3" s="8" t="s">
        <v>135</v>
      </c>
      <c r="D3" s="5">
        <v>0</v>
      </c>
      <c r="E3" s="5">
        <v>0</v>
      </c>
      <c r="F3" s="13">
        <f t="shared" ref="F3:F7" si="0">AVERAGE(E3/B3*100)</f>
        <v>0</v>
      </c>
    </row>
    <row r="4" spans="1:7" ht="35.1" customHeight="1">
      <c r="A4" s="12">
        <v>3</v>
      </c>
      <c r="B4" s="13">
        <v>116124.94</v>
      </c>
      <c r="C4" s="8" t="s">
        <v>136</v>
      </c>
      <c r="D4" s="5">
        <v>1</v>
      </c>
      <c r="E4" s="5">
        <v>241.47</v>
      </c>
      <c r="F4" s="13">
        <f t="shared" si="0"/>
        <v>0.20793982756847901</v>
      </c>
    </row>
    <row r="5" spans="1:7" ht="35.1" customHeight="1">
      <c r="A5" s="12">
        <v>4</v>
      </c>
      <c r="B5" s="13">
        <v>116124.94</v>
      </c>
      <c r="C5" s="5" t="s">
        <v>137</v>
      </c>
      <c r="D5" s="5">
        <v>1</v>
      </c>
      <c r="E5" s="5">
        <v>885</v>
      </c>
      <c r="F5" s="13">
        <f t="shared" si="0"/>
        <v>0.76211018924961305</v>
      </c>
    </row>
    <row r="6" spans="1:7" ht="35.1" customHeight="1">
      <c r="A6" s="12">
        <v>5</v>
      </c>
      <c r="B6" s="13">
        <v>116124.94</v>
      </c>
      <c r="C6" s="8" t="s">
        <v>138</v>
      </c>
      <c r="D6" s="5">
        <v>0</v>
      </c>
      <c r="E6" s="5">
        <v>0</v>
      </c>
      <c r="F6" s="13">
        <f t="shared" si="0"/>
        <v>0</v>
      </c>
    </row>
    <row r="7" spans="1:7" ht="35.1" customHeight="1">
      <c r="A7" s="12">
        <v>6</v>
      </c>
      <c r="B7" s="13">
        <v>116124.94</v>
      </c>
      <c r="C7" s="5" t="s">
        <v>17</v>
      </c>
      <c r="D7" s="5">
        <v>7</v>
      </c>
      <c r="E7" s="5">
        <v>1916.95</v>
      </c>
      <c r="F7" s="13">
        <f t="shared" si="0"/>
        <v>1.6507651155729299</v>
      </c>
    </row>
    <row r="8" spans="1:7" ht="27.75" customHeight="1">
      <c r="A8" s="12"/>
      <c r="B8" s="4"/>
      <c r="C8" s="3"/>
      <c r="D8" s="3">
        <f>SUM(D2:D7)</f>
        <v>40</v>
      </c>
      <c r="E8" s="4">
        <f>SUM(E2:E7)</f>
        <v>116124.94</v>
      </c>
      <c r="F8" s="13"/>
    </row>
    <row r="10" spans="1:7" ht="35.25" customHeight="1">
      <c r="A10" s="12"/>
      <c r="B10" s="13">
        <v>116124.94</v>
      </c>
      <c r="C10" s="5">
        <v>85157.65</v>
      </c>
      <c r="D10" s="5"/>
      <c r="E10" s="13">
        <f>AVERAGE(C10/B10*100)</f>
        <v>73.3327827768953</v>
      </c>
      <c r="F10" s="13" t="s">
        <v>139</v>
      </c>
    </row>
    <row r="11" spans="1:7" ht="36.75" customHeight="1">
      <c r="A11" s="12"/>
      <c r="B11" s="13">
        <v>116124.94</v>
      </c>
      <c r="C11" s="5">
        <v>30907.29</v>
      </c>
      <c r="D11" s="5"/>
      <c r="E11" s="13">
        <f t="shared" ref="E11:E15" si="1">AVERAGE(C11/B11*100)</f>
        <v>26.615548735697999</v>
      </c>
      <c r="F11" s="13" t="s">
        <v>140</v>
      </c>
    </row>
    <row r="12" spans="1:7" ht="34.5" customHeight="1">
      <c r="A12" s="12"/>
      <c r="B12" s="13">
        <v>116124.94</v>
      </c>
      <c r="C12" s="5"/>
      <c r="D12" s="5"/>
      <c r="E12" s="13">
        <f t="shared" si="1"/>
        <v>0</v>
      </c>
      <c r="F12" s="17" t="s">
        <v>141</v>
      </c>
    </row>
    <row r="13" spans="1:7" ht="36" customHeight="1">
      <c r="A13" s="12"/>
      <c r="B13" s="13">
        <v>116124.94</v>
      </c>
      <c r="C13" s="13"/>
      <c r="D13" s="5"/>
      <c r="E13" s="13">
        <f t="shared" si="1"/>
        <v>0</v>
      </c>
      <c r="F13" s="17" t="s">
        <v>132</v>
      </c>
    </row>
    <row r="14" spans="1:7" ht="31.5" customHeight="1">
      <c r="A14" s="12"/>
      <c r="B14" s="13">
        <v>116124.94</v>
      </c>
      <c r="C14" s="13"/>
      <c r="D14" s="5"/>
      <c r="E14" s="13">
        <f t="shared" si="1"/>
        <v>0</v>
      </c>
      <c r="F14" s="17" t="s">
        <v>142</v>
      </c>
      <c r="G14" s="18"/>
    </row>
    <row r="15" spans="1:7" ht="30" customHeight="1">
      <c r="A15" s="12"/>
      <c r="B15" s="13">
        <v>116124.94</v>
      </c>
      <c r="C15" s="5">
        <v>60</v>
      </c>
      <c r="D15" s="5"/>
      <c r="E15" s="13">
        <f t="shared" si="1"/>
        <v>5.1668487406753498E-2</v>
      </c>
      <c r="F15" s="17" t="s">
        <v>143</v>
      </c>
    </row>
    <row r="16" spans="1:7" ht="32.25" customHeight="1">
      <c r="A16" s="12"/>
      <c r="B16" s="13"/>
      <c r="C16" s="4">
        <f>SUM(C10:C15)</f>
        <v>116124.94</v>
      </c>
      <c r="D16" s="5"/>
      <c r="E16" s="13">
        <f>SUM(E10:E15)</f>
        <v>100</v>
      </c>
      <c r="F16" s="13"/>
    </row>
  </sheetData>
  <mergeCells count="1">
    <mergeCell ref="A1:F1"/>
  </mergeCells>
  <phoneticPr fontId="18" type="noConversion"/>
  <pageMargins left="0.69930555555555596" right="0.69930555555555596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P25"/>
  <sheetViews>
    <sheetView workbookViewId="0">
      <selection activeCell="G35" sqref="G35"/>
    </sheetView>
  </sheetViews>
  <sheetFormatPr defaultColWidth="9" defaultRowHeight="13.5"/>
  <cols>
    <col min="5" max="5" width="12.375" customWidth="1"/>
    <col min="7" max="7" width="11.75" customWidth="1"/>
    <col min="9" max="9" width="15.875" customWidth="1"/>
    <col min="10" max="10" width="11.875" customWidth="1"/>
    <col min="12" max="13" width="11.125" customWidth="1"/>
  </cols>
  <sheetData>
    <row r="4" spans="1:16">
      <c r="A4" s="110" t="s">
        <v>144</v>
      </c>
      <c r="B4" s="110"/>
      <c r="C4" s="110"/>
      <c r="D4" s="110"/>
      <c r="I4">
        <v>4583.8500000000004</v>
      </c>
      <c r="J4">
        <v>2426.35</v>
      </c>
      <c r="L4">
        <v>5076.7</v>
      </c>
      <c r="M4">
        <v>2582.8000000000002</v>
      </c>
      <c r="P4">
        <v>19.55</v>
      </c>
    </row>
    <row r="5" spans="1:16">
      <c r="B5">
        <v>5.27</v>
      </c>
      <c r="C5">
        <v>2.2200000000000002</v>
      </c>
      <c r="E5">
        <v>1208</v>
      </c>
      <c r="F5">
        <v>17</v>
      </c>
      <c r="G5">
        <v>6.5</v>
      </c>
      <c r="I5">
        <v>753.4</v>
      </c>
      <c r="J5">
        <v>57.5</v>
      </c>
      <c r="L5" t="s">
        <v>145</v>
      </c>
      <c r="M5">
        <v>200.9</v>
      </c>
      <c r="P5">
        <v>25.63</v>
      </c>
    </row>
    <row r="6" spans="1:16">
      <c r="B6">
        <v>0.4501</v>
      </c>
      <c r="C6">
        <v>5.3100000000000001E-2</v>
      </c>
      <c r="E6">
        <v>3209.4</v>
      </c>
      <c r="F6">
        <v>2839</v>
      </c>
      <c r="G6">
        <v>1185.9000000000001</v>
      </c>
      <c r="I6">
        <v>1838.8</v>
      </c>
      <c r="J6">
        <v>12.6</v>
      </c>
      <c r="L6">
        <v>1831</v>
      </c>
      <c r="M6">
        <v>18.3</v>
      </c>
      <c r="P6">
        <v>12</v>
      </c>
    </row>
    <row r="7" spans="1:16">
      <c r="B7">
        <v>0.23089999999999999</v>
      </c>
      <c r="C7">
        <v>4.0899999999999999E-2</v>
      </c>
      <c r="E7">
        <v>916.08</v>
      </c>
      <c r="F7">
        <v>173</v>
      </c>
      <c r="G7">
        <v>124.83</v>
      </c>
      <c r="I7">
        <v>761.36</v>
      </c>
      <c r="J7">
        <v>237.5</v>
      </c>
      <c r="L7">
        <v>1433.12</v>
      </c>
      <c r="M7">
        <v>650.6</v>
      </c>
      <c r="P7">
        <v>3</v>
      </c>
    </row>
    <row r="8" spans="1:16">
      <c r="B8">
        <v>0.59250000000000003</v>
      </c>
      <c r="C8">
        <v>2.2499999999999999E-2</v>
      </c>
      <c r="E8">
        <v>5931.52</v>
      </c>
      <c r="F8">
        <v>218</v>
      </c>
      <c r="G8">
        <v>323.77999999999997</v>
      </c>
      <c r="I8">
        <v>3209.4</v>
      </c>
      <c r="J8">
        <v>1185.9000000000001</v>
      </c>
      <c r="L8">
        <v>3207.8</v>
      </c>
      <c r="M8">
        <v>1420.4</v>
      </c>
      <c r="P8" s="16">
        <f>SUM(P4:P7)</f>
        <v>60.18</v>
      </c>
    </row>
    <row r="9" spans="1:16">
      <c r="B9">
        <v>2.76</v>
      </c>
      <c r="C9">
        <v>1.05</v>
      </c>
      <c r="E9" s="16">
        <f>SUM(E5:E8)</f>
        <v>11265</v>
      </c>
      <c r="F9" s="16">
        <f>SUM(F5:F8)</f>
        <v>3247</v>
      </c>
      <c r="G9" s="16">
        <f>SUM(G5:G8)</f>
        <v>1641.01</v>
      </c>
      <c r="I9">
        <v>5931.52</v>
      </c>
      <c r="J9">
        <v>323.77999999999997</v>
      </c>
      <c r="L9">
        <v>5773.62</v>
      </c>
      <c r="M9">
        <v>465.38</v>
      </c>
    </row>
    <row r="10" spans="1:16">
      <c r="B10">
        <v>0.58819999999999995</v>
      </c>
      <c r="C10">
        <v>4.02E-2</v>
      </c>
      <c r="I10">
        <v>916.08</v>
      </c>
      <c r="J10">
        <v>124.83</v>
      </c>
      <c r="L10">
        <v>3272.5</v>
      </c>
      <c r="M10">
        <v>450.82</v>
      </c>
    </row>
    <row r="11" spans="1:16">
      <c r="B11">
        <v>2.1440999999999999</v>
      </c>
      <c r="C11">
        <v>0.98909999999999998</v>
      </c>
      <c r="E11">
        <v>1119.9000000000001</v>
      </c>
      <c r="F11">
        <v>14</v>
      </c>
      <c r="G11">
        <v>8.8000000000000007</v>
      </c>
      <c r="I11">
        <v>2397.5</v>
      </c>
      <c r="J11">
        <v>2397.5</v>
      </c>
    </row>
    <row r="12" spans="1:16">
      <c r="B12">
        <v>0.88649999999999995</v>
      </c>
      <c r="C12">
        <v>0.1065</v>
      </c>
      <c r="E12">
        <v>3207.8</v>
      </c>
      <c r="F12">
        <v>2812</v>
      </c>
      <c r="G12">
        <v>1420.4</v>
      </c>
      <c r="I12" s="16">
        <f>SUM(I4:I11)</f>
        <v>20391.91</v>
      </c>
      <c r="J12" s="16">
        <f>SUM(J4:J11)</f>
        <v>6765.96</v>
      </c>
      <c r="L12" s="16">
        <f>SUM(L4:L11)</f>
        <v>20594.740000000002</v>
      </c>
      <c r="M12" s="16">
        <f>SUM(M4:M11)</f>
        <v>5789.2</v>
      </c>
    </row>
    <row r="13" spans="1:16">
      <c r="B13">
        <v>1.61</v>
      </c>
      <c r="C13">
        <v>0.4</v>
      </c>
      <c r="E13">
        <v>3272.5</v>
      </c>
      <c r="F13">
        <v>341</v>
      </c>
      <c r="G13">
        <v>450.82</v>
      </c>
    </row>
    <row r="14" spans="1:16">
      <c r="B14">
        <v>0.97940000000000005</v>
      </c>
      <c r="C14">
        <v>0.32940000000000003</v>
      </c>
      <c r="E14">
        <v>5992.7</v>
      </c>
      <c r="F14">
        <v>232</v>
      </c>
      <c r="G14">
        <v>465.38</v>
      </c>
    </row>
    <row r="15" spans="1:16">
      <c r="B15">
        <v>0.48830000000000001</v>
      </c>
      <c r="C15">
        <v>0.24829999999999999</v>
      </c>
      <c r="E15" s="16">
        <f>SUM(E11:E14)</f>
        <v>13592.9</v>
      </c>
      <c r="F15" s="16">
        <f>SUM(F11:F14)</f>
        <v>3399</v>
      </c>
      <c r="G15" s="16">
        <f>SUM(G11:G14)</f>
        <v>2345.4</v>
      </c>
      <c r="H15">
        <v>1</v>
      </c>
      <c r="I15">
        <v>47275.62</v>
      </c>
      <c r="J15">
        <v>21142.3</v>
      </c>
      <c r="L15">
        <v>15355.4</v>
      </c>
      <c r="M15">
        <v>7562.1</v>
      </c>
    </row>
    <row r="16" spans="1:16">
      <c r="B16" s="16">
        <f>SUM(B5:B15)</f>
        <v>16</v>
      </c>
      <c r="C16" s="16">
        <f>SUM(C5:C15)</f>
        <v>5.5</v>
      </c>
      <c r="H16">
        <v>2</v>
      </c>
      <c r="I16">
        <v>4500</v>
      </c>
      <c r="J16">
        <v>530.9</v>
      </c>
      <c r="L16">
        <v>9715.1</v>
      </c>
      <c r="M16">
        <v>2908.2</v>
      </c>
    </row>
    <row r="17" spans="8:13">
      <c r="H17">
        <v>3</v>
      </c>
      <c r="I17">
        <v>2224.4499999999998</v>
      </c>
      <c r="J17">
        <v>366.2</v>
      </c>
      <c r="L17">
        <v>2649.12</v>
      </c>
      <c r="M17">
        <v>2649.12</v>
      </c>
    </row>
    <row r="18" spans="8:13">
      <c r="H18">
        <v>4</v>
      </c>
      <c r="I18">
        <v>5736</v>
      </c>
      <c r="J18">
        <v>218</v>
      </c>
      <c r="L18">
        <v>11615.9</v>
      </c>
      <c r="M18">
        <v>10505.3</v>
      </c>
    </row>
    <row r="19" spans="8:13">
      <c r="H19">
        <v>5</v>
      </c>
      <c r="I19">
        <v>27378.2</v>
      </c>
      <c r="J19">
        <v>10289.700000000001</v>
      </c>
      <c r="L19">
        <v>3112.99</v>
      </c>
      <c r="M19">
        <v>500.73</v>
      </c>
    </row>
    <row r="20" spans="8:13">
      <c r="H20">
        <v>6</v>
      </c>
      <c r="I20">
        <v>5794.3</v>
      </c>
      <c r="J20">
        <v>392.4</v>
      </c>
      <c r="L20">
        <v>8553.6</v>
      </c>
      <c r="M20">
        <v>207.6</v>
      </c>
    </row>
    <row r="21" spans="8:13">
      <c r="H21">
        <v>7</v>
      </c>
      <c r="I21">
        <v>20765.599999999999</v>
      </c>
      <c r="J21">
        <v>9720.5</v>
      </c>
      <c r="L21" s="16">
        <f>SUM(L15:L20)</f>
        <v>51002.11</v>
      </c>
      <c r="M21" s="16">
        <f>SUM(M15:M20)</f>
        <v>24333.05</v>
      </c>
    </row>
    <row r="22" spans="8:13">
      <c r="H22">
        <v>8</v>
      </c>
      <c r="I22">
        <v>8500</v>
      </c>
      <c r="J22">
        <v>1064</v>
      </c>
    </row>
    <row r="23" spans="8:13">
      <c r="H23">
        <v>9</v>
      </c>
      <c r="I23">
        <v>15659.4</v>
      </c>
      <c r="J23">
        <v>3967.7</v>
      </c>
    </row>
    <row r="24" spans="8:13">
      <c r="H24">
        <v>10</v>
      </c>
      <c r="I24">
        <v>9579.7999999999993</v>
      </c>
      <c r="J24">
        <v>3291</v>
      </c>
    </row>
    <row r="25" spans="8:13">
      <c r="I25" s="16">
        <f>SUM(I15:I24)</f>
        <v>147413.37</v>
      </c>
      <c r="J25" s="16">
        <f>SUM(J15:J24)</f>
        <v>50982.7</v>
      </c>
    </row>
  </sheetData>
  <mergeCells count="1">
    <mergeCell ref="A4:D4"/>
  </mergeCells>
  <phoneticPr fontId="18" type="noConversion"/>
  <pageMargins left="0.69930555555555596" right="0.69930555555555596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topLeftCell="A7" workbookViewId="0">
      <selection activeCell="D20" sqref="D20:D25"/>
    </sheetView>
  </sheetViews>
  <sheetFormatPr defaultColWidth="9" defaultRowHeight="13.5"/>
  <cols>
    <col min="1" max="1" width="5.875" style="1" customWidth="1"/>
    <col min="2" max="2" width="24" customWidth="1"/>
    <col min="3" max="3" width="12.625" style="1" customWidth="1"/>
    <col min="4" max="4" width="35.875" style="1" customWidth="1"/>
    <col min="5" max="5" width="15.25" style="1" customWidth="1"/>
    <col min="6" max="6" width="12" style="1" customWidth="1"/>
    <col min="7" max="7" width="15" style="2" customWidth="1"/>
    <col min="8" max="8" width="11.5" customWidth="1"/>
    <col min="9" max="9" width="10.75" customWidth="1"/>
  </cols>
  <sheetData>
    <row r="1" spans="1:11" ht="37.5" customHeight="1">
      <c r="A1" s="114" t="s">
        <v>146</v>
      </c>
      <c r="B1" s="114"/>
      <c r="C1" s="114"/>
      <c r="D1" s="114"/>
      <c r="E1" s="114"/>
      <c r="F1" s="114"/>
      <c r="G1" s="114"/>
    </row>
    <row r="2" spans="1:11" ht="39" customHeight="1">
      <c r="A2" s="3" t="s">
        <v>1</v>
      </c>
      <c r="B2" s="3" t="s">
        <v>147</v>
      </c>
      <c r="C2" s="3" t="s">
        <v>148</v>
      </c>
      <c r="D2" s="3" t="s">
        <v>149</v>
      </c>
      <c r="E2" s="3" t="s">
        <v>150</v>
      </c>
      <c r="F2" s="3" t="s">
        <v>151</v>
      </c>
      <c r="G2" s="4" t="s">
        <v>152</v>
      </c>
    </row>
    <row r="3" spans="1:11" ht="38.25" customHeight="1">
      <c r="A3" s="5">
        <v>1</v>
      </c>
      <c r="B3" s="6" t="s">
        <v>153</v>
      </c>
      <c r="C3" s="5">
        <v>26690</v>
      </c>
      <c r="D3" s="118" t="s">
        <v>154</v>
      </c>
      <c r="E3" s="119">
        <f>SUM(C3,C4)</f>
        <v>27665</v>
      </c>
      <c r="F3" s="111">
        <v>125</v>
      </c>
      <c r="G3" s="112">
        <f>AVERAGE(E3/F3)</f>
        <v>221.32</v>
      </c>
    </row>
    <row r="4" spans="1:11" ht="32.25" customHeight="1">
      <c r="A4" s="5">
        <v>2</v>
      </c>
      <c r="B4" s="6" t="s">
        <v>155</v>
      </c>
      <c r="C4" s="5">
        <v>975</v>
      </c>
      <c r="D4" s="118"/>
      <c r="E4" s="119"/>
      <c r="F4" s="111"/>
      <c r="G4" s="112"/>
    </row>
    <row r="5" spans="1:11" ht="32.25" customHeight="1">
      <c r="A5" s="5">
        <v>3</v>
      </c>
      <c r="B5" s="6" t="s">
        <v>156</v>
      </c>
      <c r="C5" s="5">
        <v>5400</v>
      </c>
      <c r="D5" s="8" t="s">
        <v>157</v>
      </c>
      <c r="E5" s="5">
        <v>5400</v>
      </c>
      <c r="F5" s="5">
        <v>16</v>
      </c>
      <c r="G5" s="4">
        <f>AVERAGE(E5/F5)</f>
        <v>337.5</v>
      </c>
      <c r="I5" s="15"/>
      <c r="J5" s="1"/>
      <c r="K5" s="15"/>
    </row>
    <row r="6" spans="1:11" ht="42" customHeight="1">
      <c r="A6" s="5">
        <v>4</v>
      </c>
      <c r="B6" s="6" t="s">
        <v>158</v>
      </c>
      <c r="C6" s="9">
        <v>5231.54</v>
      </c>
      <c r="D6" s="7" t="s">
        <v>154</v>
      </c>
      <c r="E6" s="9">
        <v>5231.54</v>
      </c>
      <c r="F6" s="5">
        <v>125</v>
      </c>
      <c r="G6" s="10">
        <f t="shared" ref="G6:G12" si="0">AVERAGE(E6/F6)</f>
        <v>41.852319999999999</v>
      </c>
    </row>
    <row r="7" spans="1:11" ht="27.75" customHeight="1">
      <c r="A7" s="5">
        <v>5</v>
      </c>
      <c r="B7" s="6" t="s">
        <v>159</v>
      </c>
      <c r="C7" s="5">
        <v>675</v>
      </c>
      <c r="D7" s="8" t="s">
        <v>160</v>
      </c>
      <c r="E7" s="5">
        <v>675</v>
      </c>
      <c r="F7" s="5">
        <v>12</v>
      </c>
      <c r="G7" s="4">
        <f t="shared" si="0"/>
        <v>56.25</v>
      </c>
    </row>
    <row r="8" spans="1:11" ht="36" customHeight="1">
      <c r="A8" s="5">
        <v>6</v>
      </c>
      <c r="B8" s="6" t="s">
        <v>161</v>
      </c>
      <c r="C8" s="9">
        <v>1800</v>
      </c>
      <c r="D8" s="7" t="s">
        <v>154</v>
      </c>
      <c r="E8" s="9">
        <v>1800</v>
      </c>
      <c r="F8" s="5">
        <v>125</v>
      </c>
      <c r="G8" s="10">
        <f t="shared" si="0"/>
        <v>14.4</v>
      </c>
    </row>
    <row r="9" spans="1:11" ht="25.5" customHeight="1">
      <c r="A9" s="5">
        <v>7</v>
      </c>
      <c r="B9" s="6" t="s">
        <v>162</v>
      </c>
      <c r="C9" s="5">
        <v>765</v>
      </c>
      <c r="D9" s="11" t="s">
        <v>163</v>
      </c>
      <c r="E9" s="5">
        <v>765</v>
      </c>
      <c r="F9" s="5">
        <v>6</v>
      </c>
      <c r="G9" s="4">
        <f t="shared" si="0"/>
        <v>127.5</v>
      </c>
    </row>
    <row r="10" spans="1:11" ht="36" customHeight="1">
      <c r="A10" s="5">
        <v>8</v>
      </c>
      <c r="B10" s="6" t="s">
        <v>164</v>
      </c>
      <c r="C10" s="9">
        <v>3993.6</v>
      </c>
      <c r="D10" s="7" t="s">
        <v>154</v>
      </c>
      <c r="E10" s="9">
        <v>3993.6</v>
      </c>
      <c r="F10" s="5">
        <v>125</v>
      </c>
      <c r="G10" s="10">
        <f t="shared" si="0"/>
        <v>31.948799999999999</v>
      </c>
    </row>
    <row r="11" spans="1:11" ht="30.75" customHeight="1">
      <c r="A11" s="5">
        <v>9</v>
      </c>
      <c r="B11" s="6" t="s">
        <v>165</v>
      </c>
      <c r="C11" s="5">
        <v>2057</v>
      </c>
      <c r="D11" s="11" t="s">
        <v>166</v>
      </c>
      <c r="E11" s="5">
        <v>2057</v>
      </c>
      <c r="F11" s="5">
        <v>38</v>
      </c>
      <c r="G11" s="4">
        <f t="shared" si="0"/>
        <v>54.131578947368403</v>
      </c>
    </row>
    <row r="12" spans="1:11" ht="44.25" customHeight="1">
      <c r="A12" s="5">
        <v>10</v>
      </c>
      <c r="B12" s="6" t="s">
        <v>167</v>
      </c>
      <c r="C12" s="9">
        <v>2500</v>
      </c>
      <c r="D12" s="7" t="s">
        <v>154</v>
      </c>
      <c r="E12" s="9">
        <v>2500</v>
      </c>
      <c r="F12" s="5">
        <v>125</v>
      </c>
      <c r="G12" s="10">
        <f t="shared" si="0"/>
        <v>20</v>
      </c>
    </row>
    <row r="13" spans="1:11" ht="15.75" customHeight="1">
      <c r="A13" s="5"/>
      <c r="B13" s="12"/>
      <c r="C13" s="3">
        <f>SUM(C3:C12)</f>
        <v>50087.14</v>
      </c>
      <c r="D13" s="3"/>
      <c r="E13" s="3"/>
      <c r="F13" s="5"/>
      <c r="G13" s="13"/>
    </row>
    <row r="14" spans="1:11" ht="19.5" customHeight="1">
      <c r="A14" s="5"/>
      <c r="B14" s="12"/>
      <c r="C14" s="9">
        <v>141</v>
      </c>
      <c r="D14" s="115">
        <f>AVERAGE(C13/C14)</f>
        <v>355.22794326241097</v>
      </c>
      <c r="E14" s="116"/>
      <c r="F14" s="117"/>
      <c r="G14" s="13"/>
    </row>
    <row r="15" spans="1:11" ht="20.25" customHeight="1">
      <c r="A15" s="5"/>
      <c r="B15" s="12"/>
      <c r="C15" s="9">
        <v>18253</v>
      </c>
      <c r="D15" s="115">
        <f>AVERAGE(C13/C15)</f>
        <v>2.7440497452473598</v>
      </c>
      <c r="E15" s="116"/>
      <c r="F15" s="117"/>
      <c r="G15" s="13"/>
    </row>
    <row r="16" spans="1:11" ht="21" customHeight="1">
      <c r="A16" s="5"/>
      <c r="B16" s="12"/>
      <c r="C16" s="9">
        <v>74713</v>
      </c>
      <c r="D16" s="115">
        <f>AVERAGE(C13/C16)</f>
        <v>0.670393907352134</v>
      </c>
      <c r="E16" s="116"/>
      <c r="F16" s="117"/>
      <c r="G16" s="13"/>
    </row>
    <row r="20" spans="4:7">
      <c r="D20" s="14" t="s">
        <v>168</v>
      </c>
      <c r="E20" s="1">
        <v>3</v>
      </c>
      <c r="F20" s="1">
        <v>2223</v>
      </c>
      <c r="G20" s="2">
        <f>SUM(E20*F20)</f>
        <v>6669</v>
      </c>
    </row>
    <row r="21" spans="4:7">
      <c r="D21" s="14" t="s">
        <v>169</v>
      </c>
      <c r="E21" s="1">
        <v>0.16</v>
      </c>
      <c r="F21" s="1">
        <v>2223</v>
      </c>
      <c r="G21" s="2">
        <f t="shared" ref="G21:G23" si="1">SUM(E21*F21)</f>
        <v>355.68</v>
      </c>
    </row>
    <row r="22" spans="4:7">
      <c r="D22" s="14" t="s">
        <v>170</v>
      </c>
      <c r="E22" s="1">
        <v>0.5</v>
      </c>
      <c r="F22" s="1">
        <v>2223</v>
      </c>
      <c r="G22" s="2">
        <f t="shared" si="1"/>
        <v>1111.5</v>
      </c>
    </row>
    <row r="23" spans="4:7">
      <c r="D23" s="14" t="s">
        <v>171</v>
      </c>
      <c r="E23" s="110">
        <v>2</v>
      </c>
      <c r="F23" s="110">
        <v>2223</v>
      </c>
      <c r="G23" s="113">
        <f t="shared" si="1"/>
        <v>4446</v>
      </c>
    </row>
    <row r="24" spans="4:7">
      <c r="D24" s="14" t="s">
        <v>172</v>
      </c>
      <c r="E24" s="110"/>
      <c r="F24" s="110"/>
      <c r="G24" s="113"/>
    </row>
    <row r="25" spans="4:7">
      <c r="D25" s="14" t="s">
        <v>173</v>
      </c>
      <c r="E25" s="1">
        <v>1500</v>
      </c>
      <c r="G25" s="2">
        <v>1500</v>
      </c>
    </row>
  </sheetData>
  <mergeCells count="11">
    <mergeCell ref="A1:G1"/>
    <mergeCell ref="D14:F14"/>
    <mergeCell ref="D15:F15"/>
    <mergeCell ref="D16:F16"/>
    <mergeCell ref="D3:D4"/>
    <mergeCell ref="E3:E4"/>
    <mergeCell ref="E23:E24"/>
    <mergeCell ref="F3:F4"/>
    <mergeCell ref="F23:F24"/>
    <mergeCell ref="G3:G4"/>
    <mergeCell ref="G23:G24"/>
  </mergeCells>
  <phoneticPr fontId="18" type="noConversion"/>
  <pageMargins left="0.70833333333333304" right="0.70833333333333304" top="0.4" bottom="0.359722222222222" header="0.31458333333333299" footer="0.31458333333333299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5</vt:i4>
      </vt:variant>
      <vt:variant>
        <vt:lpstr>命名范围</vt:lpstr>
      </vt:variant>
      <vt:variant>
        <vt:i4>3</vt:i4>
      </vt:variant>
    </vt:vector>
  </HeadingPairs>
  <TitlesOfParts>
    <vt:vector size="8" baseType="lpstr">
      <vt:lpstr>2021年项目清单</vt:lpstr>
      <vt:lpstr>Sheet1</vt:lpstr>
      <vt:lpstr>Sheet2</vt:lpstr>
      <vt:lpstr>Sheet3</vt:lpstr>
      <vt:lpstr>Sheet4</vt:lpstr>
      <vt:lpstr>'2021年项目清单'!Print_Area</vt:lpstr>
      <vt:lpstr>Sheet1!Print_Area</vt:lpstr>
      <vt:lpstr>'2021年项目清单'!Print_Titles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kshl</dc:creator>
  <cp:lastModifiedBy>xbany</cp:lastModifiedBy>
  <cp:lastPrinted>2021-03-05T08:45:03Z</cp:lastPrinted>
  <dcterms:created xsi:type="dcterms:W3CDTF">2018-02-11T03:18:00Z</dcterms:created>
  <dcterms:modified xsi:type="dcterms:W3CDTF">2021-03-05T08:45:04Z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