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940" firstSheet="4" activeTab="12"/>
  </bookViews>
  <sheets>
    <sheet name="2021年结算单 (4)" sheetId="18" state="hidden" r:id="rId1"/>
    <sheet name="2021年结算单 (3)" sheetId="17" state="hidden" r:id="rId2"/>
    <sheet name="2021年结算单 (2)" sheetId="16" state="hidden" r:id="rId3"/>
    <sheet name="2021年结算单" sheetId="14" state="hidden" r:id="rId4"/>
    <sheet name="一般公共预算" sheetId="1" r:id="rId5"/>
    <sheet name="年中追加一般公共预算" sheetId="3" r:id="rId6"/>
    <sheet name="一般公共预算结转资金" sheetId="26" r:id="rId7"/>
    <sheet name="政府性基金" sheetId="25" r:id="rId8"/>
    <sheet name="政府性基金追加" sheetId="24" r:id="rId9"/>
    <sheet name="国有资本预算资金" sheetId="23" r:id="rId10"/>
    <sheet name="一般债券资金" sheetId="22" r:id="rId11"/>
    <sheet name="专项债券资金" sheetId="21" r:id="rId12"/>
    <sheet name="一般性转移支付资金" sheetId="7" r:id="rId13"/>
  </sheets>
  <definedNames>
    <definedName name="_xlnm._FilterDatabase" localSheetId="12" hidden="1">一般性转移支付资金!$A$7:$H$36</definedName>
  </definedNames>
  <calcPr calcId="144525"/>
</workbook>
</file>

<file path=xl/comments1.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2.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3.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comments4.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sharedStrings.xml><?xml version="1.0" encoding="utf-8"?>
<sst xmlns="http://schemas.openxmlformats.org/spreadsheetml/2006/main" count="4995" uniqueCount="2070">
  <si>
    <r>
      <rPr>
        <sz val="22"/>
        <rFont val="黑体"/>
        <charset val="134"/>
      </rPr>
      <t>喀什地区</t>
    </r>
    <r>
      <rPr>
        <sz val="22"/>
        <rFont val="Times New Roman"/>
        <charset val="134"/>
      </rPr>
      <t>2021</t>
    </r>
    <r>
      <rPr>
        <sz val="22"/>
        <rFont val="黑体"/>
        <charset val="134"/>
      </rPr>
      <t>年财政拨补情况表</t>
    </r>
  </si>
  <si>
    <t xml:space="preserve"> </t>
  </si>
  <si>
    <t>单位：万元</t>
  </si>
  <si>
    <t xml:space="preserve">        项       目</t>
  </si>
  <si>
    <t>文件号、内容</t>
  </si>
  <si>
    <t>合计</t>
  </si>
  <si>
    <t>地区本级</t>
  </si>
  <si>
    <t>开发区</t>
  </si>
  <si>
    <t>喀什市</t>
  </si>
  <si>
    <t>莎车县</t>
  </si>
  <si>
    <t>疏勒县</t>
  </si>
  <si>
    <t>疏附县</t>
  </si>
  <si>
    <t>叶城县</t>
  </si>
  <si>
    <t>伽师县</t>
  </si>
  <si>
    <t>巴楚县</t>
  </si>
  <si>
    <t>麦盖提县</t>
  </si>
  <si>
    <t>泽普县</t>
  </si>
  <si>
    <t>英吉沙县</t>
  </si>
  <si>
    <t>岳普湖县</t>
  </si>
  <si>
    <t>塔县</t>
  </si>
  <si>
    <t>县市小计</t>
  </si>
  <si>
    <t>一、应拨补助</t>
  </si>
  <si>
    <t xml:space="preserve"> （一）、一般公共预算</t>
  </si>
  <si>
    <t>1、返还性收入</t>
  </si>
  <si>
    <t>所得税基数返还支出</t>
  </si>
  <si>
    <t>新财预[2002]121号</t>
  </si>
  <si>
    <t>增值税税收返还支出</t>
  </si>
  <si>
    <t>增值税返还固定基数</t>
  </si>
  <si>
    <t>消费税税收返还支出</t>
  </si>
  <si>
    <t>消费税返还固定基数</t>
  </si>
  <si>
    <t>兵团辖区税收基数</t>
  </si>
  <si>
    <t>新财预［2018］2号</t>
  </si>
  <si>
    <t>增值税五五分享返还</t>
  </si>
  <si>
    <t>2、财力性转移支付收入</t>
  </si>
  <si>
    <t>（1）、体制补助</t>
  </si>
  <si>
    <t>上年基数</t>
  </si>
  <si>
    <t>工商系统管理体制调整下划补助基数</t>
  </si>
  <si>
    <t>新财行［2016］65号</t>
  </si>
  <si>
    <t>质监系统管理体制调整下划补助基数</t>
  </si>
  <si>
    <t>新财行［2016］66号</t>
  </si>
  <si>
    <t>新疆喀什水利水电学校移交喀什地区</t>
  </si>
  <si>
    <t>新财农[2017]10号</t>
  </si>
  <si>
    <t>自治区交通运输综合执法改革后下划</t>
  </si>
  <si>
    <t>新财建〔2020〕138号</t>
  </si>
  <si>
    <t>阿尔塔什水利枢纽工程移民安置区</t>
  </si>
  <si>
    <t>新财预[2019]179号</t>
  </si>
  <si>
    <t>（2）均衡性转移支付补助</t>
  </si>
  <si>
    <t>年初均衡性转移支付补助</t>
  </si>
  <si>
    <t>新财预[2013]12号</t>
  </si>
  <si>
    <t>2007年津贴补贴转移支付补助基数</t>
  </si>
  <si>
    <t>新财预[2008]146号</t>
  </si>
  <si>
    <t>2008年津贴补贴转移支付补助基数</t>
  </si>
  <si>
    <t>新财预[2008]29号</t>
  </si>
  <si>
    <t>2009年津贴补贴转移支付补助基数</t>
  </si>
  <si>
    <t>新财预[2009]112号</t>
  </si>
  <si>
    <t>2010年津贴补贴转移支付补助基数</t>
  </si>
  <si>
    <t>新财预[2011]68号</t>
  </si>
  <si>
    <t>2012年津贴补贴转移支付补助基数</t>
  </si>
  <si>
    <t>新财预[2012]103号</t>
  </si>
  <si>
    <t>1993年退休人员补助</t>
  </si>
  <si>
    <t>新财预[2013]37号</t>
  </si>
  <si>
    <t>本级财力补助</t>
  </si>
  <si>
    <t>新财预[2016]70号</t>
  </si>
  <si>
    <t>均衡性转移支付</t>
  </si>
  <si>
    <t>基数部分</t>
  </si>
  <si>
    <t>下达2019年调整高定工资档次补助资金</t>
  </si>
  <si>
    <t>新财预〔2019〕0098号</t>
  </si>
  <si>
    <t>2021年自治区农业转移人口市民化奖励资金[第二批]</t>
  </si>
  <si>
    <t>新财预[2021]41号</t>
  </si>
  <si>
    <t>关于下达2021年农业转移人口市民化奖励资金的通知</t>
  </si>
  <si>
    <t>新财预[2021]29号</t>
  </si>
  <si>
    <t>新财预[2021]082号</t>
  </si>
  <si>
    <t>新财预[2021]081号</t>
  </si>
  <si>
    <t>（3）、基本财力保障机制奖补</t>
  </si>
  <si>
    <t>自治区下达基层组织建设补助资金;提高村干部报酬资金,提高农村“三老”人员生活补贴资金、调整阿尔塔什水利枢纽工程移民安置区新建乡经费</t>
  </si>
  <si>
    <t>新财行［2015］335号,新财行［2016］286号,新财行［2016］287号，新财行〔2017〕0355号新财行[2018]351号</t>
  </si>
  <si>
    <t>拨付自治区乡镇工作补贴提标资金（固定基数）</t>
  </si>
  <si>
    <t>新财行〔2019〕228号</t>
  </si>
  <si>
    <t>拨付农村“三老人员生活补贴提标资金”（固定基数）</t>
  </si>
  <si>
    <t>新财行〔2019〕28号</t>
  </si>
  <si>
    <t>三老人员生活补助（固定基数）</t>
  </si>
  <si>
    <t>新财行〔2019〕90号</t>
  </si>
  <si>
    <t>提高村干部基本报酬人员生活补助（固定基数）</t>
  </si>
  <si>
    <t>新财行〔2019〕91号</t>
  </si>
  <si>
    <t>关于提前下达2021年县级基本财力保障机制奖补资金的通知</t>
  </si>
  <si>
    <t>新财预[2020]94号</t>
  </si>
  <si>
    <t>提高农村老干部、老党员、老模范生活补贴标准补助资金</t>
  </si>
  <si>
    <t>新财行[2021]073号</t>
  </si>
  <si>
    <t>提高村干部基本报酬补助资金</t>
  </si>
  <si>
    <t>新财行[2021]072号</t>
  </si>
  <si>
    <t>新财预[2021]067号</t>
  </si>
  <si>
    <t>（4）结算补助</t>
  </si>
  <si>
    <t>自治区“访惠聚”工作经费</t>
  </si>
  <si>
    <t>新财预[2021]23号</t>
  </si>
  <si>
    <t>新财预[2021]19号</t>
  </si>
  <si>
    <t>2020年度绩效考核资金</t>
  </si>
  <si>
    <t>新财预[2021]13号</t>
  </si>
  <si>
    <t>(5)企事业单位预算划转补助</t>
  </si>
  <si>
    <t>塔西南公安局下划经费补助</t>
  </si>
  <si>
    <t>新财企[2006]85号</t>
  </si>
  <si>
    <t>喀什出版社和克孜勒苏出版社补助经费</t>
  </si>
  <si>
    <t>新财教[2021]34号</t>
  </si>
  <si>
    <t>六建公司医院下划经费补助</t>
  </si>
  <si>
    <t>新财企[2009]235号</t>
  </si>
  <si>
    <t>(6)生态功能区转移支付补助</t>
  </si>
  <si>
    <t>关于下达2021年重点生态功能区转移支付预算的通知</t>
  </si>
  <si>
    <t>新财预[2021]27号</t>
  </si>
  <si>
    <t>关于提前下达2021年重点生态功能区转移支付的通知</t>
  </si>
  <si>
    <t>新财预[2020]89号</t>
  </si>
  <si>
    <t>（7）、固定数额补助</t>
  </si>
  <si>
    <t>调整工资补助</t>
  </si>
  <si>
    <t>调资补助基数2007、新财综[2011]38号、新财综[2011]82号、新财综[2013]12号</t>
  </si>
  <si>
    <t>农村税费改革</t>
  </si>
  <si>
    <t>基数、新财预[2003]103号</t>
  </si>
  <si>
    <t>南疆工作补贴</t>
  </si>
  <si>
    <t>新财预[2008]145号</t>
  </si>
  <si>
    <t>2015调整基本工资</t>
  </si>
  <si>
    <t>新财预[2004]83号</t>
  </si>
  <si>
    <t>地方津贴补贴转移支付</t>
  </si>
  <si>
    <t>2016年提高基本工资标准</t>
  </si>
  <si>
    <t>新财预[2005]72号</t>
  </si>
  <si>
    <t>2016年调整艰苦边远地区津贴</t>
  </si>
  <si>
    <t>新财预［2015］165号</t>
  </si>
  <si>
    <t>2016年调减补助</t>
  </si>
  <si>
    <t>新财预［2015］166号</t>
  </si>
  <si>
    <t>人民警察警衔津贴经费</t>
  </si>
  <si>
    <t>新财预［2015］167号</t>
  </si>
  <si>
    <t>财综21号</t>
  </si>
  <si>
    <t>新财预〔2016〕0071号</t>
  </si>
  <si>
    <t>新财行84号</t>
  </si>
  <si>
    <t>新财预〔2016〕120号</t>
  </si>
  <si>
    <t>新财行83号</t>
  </si>
  <si>
    <t>新财行〔2016〕0103号</t>
  </si>
  <si>
    <t>新财农〔2018〕0058森林公安执勤岗位津贴经费</t>
  </si>
  <si>
    <t>新财预［2016］108号</t>
  </si>
  <si>
    <t>新财农〔2018〕0059森林公安执勤岗位津贴经费</t>
  </si>
  <si>
    <t>新财行〔2018〕0083号</t>
  </si>
  <si>
    <t>对各地增资补助</t>
  </si>
  <si>
    <t>新财预[2021]012号</t>
  </si>
  <si>
    <t>下达调整人民警察值勤岗位津贴补贴补助资金</t>
  </si>
  <si>
    <t>新财行〔2019〕0185号</t>
  </si>
  <si>
    <t>（8） 边疆地区转移支付收入</t>
  </si>
  <si>
    <t>2021年边海防基础设施维护费</t>
  </si>
  <si>
    <t>新财行[2020]219号</t>
  </si>
  <si>
    <t>关于下达2021年边境地区转移支付预算的通知</t>
  </si>
  <si>
    <t>新财预[2021]31号</t>
  </si>
  <si>
    <t>南疆四地州专项补助</t>
  </si>
  <si>
    <t>新财预[2021]052号</t>
  </si>
  <si>
    <t>关于提前下达2021年边境地区转移支付资金的通知</t>
  </si>
  <si>
    <t>新财预[2020]088号</t>
  </si>
  <si>
    <t>边海防基础设施维护经费</t>
  </si>
  <si>
    <t>新财行[2021]062号</t>
  </si>
  <si>
    <t>新财行[2021]091号</t>
  </si>
  <si>
    <t>新财行[2020]203号</t>
  </si>
  <si>
    <t>新财预[2021]061号</t>
  </si>
  <si>
    <t>（9） 欠发达地区转移支付收入</t>
  </si>
  <si>
    <t>关于下达2021年自治区提前告知财政专项扶贫资金[暂定名]预算指标的通知</t>
  </si>
  <si>
    <t>新财扶[2021]1号</t>
  </si>
  <si>
    <t>财政部关于提前下达2021年中央财政专项扶贫资金预算的通知</t>
  </si>
  <si>
    <t>新财扶[2020]40号</t>
  </si>
  <si>
    <t>新财扶[2020]42号</t>
  </si>
  <si>
    <t>固定数额－调整工资转移支付[地方处]</t>
  </si>
  <si>
    <t>新财扶[2021]41号</t>
  </si>
  <si>
    <t>财政部关于下达中央财政衔接推进乡村振兴补助资金预算[第二批]的通知</t>
  </si>
  <si>
    <t>新财扶[2021]30号</t>
  </si>
  <si>
    <t>2021年中央财政衔接推进乡村振兴补助资金</t>
  </si>
  <si>
    <t>新财扶[2021]12号</t>
  </si>
  <si>
    <t>新财扶[2021]43号</t>
  </si>
  <si>
    <t>(10)产粮大县奖补资金</t>
  </si>
  <si>
    <t>关于提前下达2021年中央产粮大县奖励资金预算的通知</t>
  </si>
  <si>
    <t>新财建[2020]220号</t>
  </si>
  <si>
    <t>关于下达2021年度产粮大县奖励资金预算指标的通知</t>
  </si>
  <si>
    <t>新财建[2021]49号</t>
  </si>
  <si>
    <t>（11）民族地区转移支付支出</t>
  </si>
  <si>
    <t>新财预[2021]009号</t>
  </si>
  <si>
    <t>新财预[2021]039号</t>
  </si>
  <si>
    <t>(12) 一般公共服务共同财政事权转移支付支出</t>
  </si>
  <si>
    <t>(13) 国防共同财政事权转移支付支出</t>
  </si>
  <si>
    <t>(14) 公共安全共同财政事权转移支付支出</t>
  </si>
  <si>
    <t>特警人员及公用补助经费</t>
  </si>
  <si>
    <t>新财行[2012]537号</t>
  </si>
  <si>
    <t>农村社区警务室协警人员经费</t>
  </si>
  <si>
    <t>新财行［2016］327号</t>
  </si>
  <si>
    <t>调整阿尔塔什水利枢纽工程移民安置区新建乡经费</t>
  </si>
  <si>
    <t>新财行[2018]351号</t>
  </si>
  <si>
    <t>年中追加</t>
  </si>
  <si>
    <t>（15）教育共同财政事权转移支付支出</t>
  </si>
  <si>
    <t>2010年农村义务教育学校绩效工资转移支付资金</t>
  </si>
  <si>
    <t>新财预[2010]80号</t>
  </si>
  <si>
    <t>（16）科学技术共同财政事权转移支付支出</t>
  </si>
  <si>
    <t>（17）文化旅游体育与传媒共同财政事权转移支付支出</t>
  </si>
  <si>
    <t>（18）社会保障和就业共同财政事权转移支付支出</t>
  </si>
  <si>
    <t>（19）医疗卫生共同财政事权转移支付支出</t>
  </si>
  <si>
    <t>（20）节能环保共同财政事权转移支付支出</t>
  </si>
  <si>
    <t>（21）城乡社区共同财政事权转移支付</t>
  </si>
  <si>
    <t>（22）农林水共同财政事权转移支付支出</t>
  </si>
  <si>
    <t>国有农牧场税费改革转移支付资金</t>
  </si>
  <si>
    <t>新财综改〔2018〕31号</t>
  </si>
  <si>
    <t>（23）交通运输共同财政事权转移支付支出</t>
  </si>
  <si>
    <t>（24）资源勘探信息等共同财政事权转移支付支出</t>
  </si>
  <si>
    <t>（25）商业服务业共同财政事权转移支付支出</t>
  </si>
  <si>
    <t>（26）自然资源海洋气象等共同财政事权转移支付支出</t>
  </si>
  <si>
    <t>（27）住房保障共同财政事权转移支付支出</t>
  </si>
  <si>
    <t>（28）灾害防治及应急管理共同财政事权转移支付支出</t>
  </si>
  <si>
    <t>（29）其他共同财政事权转移支付支出</t>
  </si>
  <si>
    <t>（30）其他一般性转移支付支出</t>
  </si>
  <si>
    <t>3、一般公共预算专项转移支付</t>
  </si>
  <si>
    <t>其中：当年（12月30日）</t>
  </si>
  <si>
    <t xml:space="preserve">     本级追加</t>
  </si>
  <si>
    <t xml:space="preserve">     上年结转</t>
  </si>
  <si>
    <t xml:space="preserve">     上解安排</t>
  </si>
  <si>
    <t>（二）、政府性基金专项</t>
  </si>
  <si>
    <t>当年专项转移支付</t>
  </si>
  <si>
    <t>本级预算追加（无）</t>
  </si>
  <si>
    <t>（三）、国有资本经营预算专项</t>
  </si>
  <si>
    <t>结转安排</t>
  </si>
  <si>
    <t>二、上解</t>
  </si>
  <si>
    <t>（一）公共财政预算上解</t>
  </si>
  <si>
    <t>1、体制上解</t>
  </si>
  <si>
    <t>2、公共财政预算专项上解</t>
  </si>
  <si>
    <t>交通专项资金上解</t>
  </si>
  <si>
    <t>新财预[2016]54号</t>
  </si>
  <si>
    <t>重大传染病防控经费基数划转</t>
  </si>
  <si>
    <t>喀地财社〔2019〕122号</t>
  </si>
  <si>
    <t>收回2020年自治区农村学前三年免费教育保障经费结余资金</t>
  </si>
  <si>
    <t>新财建〔2020〕100号</t>
  </si>
  <si>
    <t>上解自治区跨县域补充耕地指标调剂资金</t>
  </si>
  <si>
    <t>新财建〔2020〕123号</t>
  </si>
  <si>
    <t>南疆办工作经费结余资金</t>
  </si>
  <si>
    <t>新财预〔2020〕67号</t>
  </si>
  <si>
    <t>上划国防领域相关支出</t>
  </si>
  <si>
    <t>新财行〔2020〕202号</t>
  </si>
  <si>
    <t>“和田-喀什-乌鲁木齐急拼集运货运班列”补贴资金清算结果</t>
  </si>
  <si>
    <t>新财行〔2020〕233 号</t>
  </si>
  <si>
    <r>
      <rPr>
        <sz val="9"/>
        <color indexed="8"/>
        <rFont val="宋体"/>
        <charset val="134"/>
      </rPr>
      <t>煤炭储备能力建设</t>
    </r>
    <r>
      <rPr>
        <sz val="9"/>
        <color indexed="8"/>
        <rFont val="Tahoma"/>
        <charset val="134"/>
      </rPr>
      <t xml:space="preserve"> </t>
    </r>
    <r>
      <rPr>
        <sz val="9"/>
        <color indexed="8"/>
        <rFont val="宋体"/>
        <charset val="134"/>
      </rPr>
      <t>(中央)（调整至喀什市）</t>
    </r>
  </si>
  <si>
    <t>喀地财预〔2020〕26号</t>
  </si>
  <si>
    <t>煤炭基地建设项目(自治区)（调整至喀什市）</t>
  </si>
  <si>
    <t>喀地财金〔2020〕9号</t>
  </si>
  <si>
    <t>林果产品评鉴会奖励资金（调整至伽师县）</t>
  </si>
  <si>
    <t>喀地财建〔2020〕122号</t>
  </si>
  <si>
    <t>农业保险保费补贴（调整至莎车县）</t>
  </si>
  <si>
    <t>喀地财综〔2020〕1号</t>
  </si>
  <si>
    <t>民贸民品贷款贴息（调整至麦盖提县）</t>
  </si>
  <si>
    <t>喀地财企〔2019〕38号</t>
  </si>
  <si>
    <t>深松土地作业专项（调整至巴楚县）</t>
  </si>
  <si>
    <t>喀地财预〔2020〕34号</t>
  </si>
  <si>
    <t>收回新冠肺炎疫情支持中小微企业复工复产贷款风险补偿金结余资金</t>
  </si>
  <si>
    <t>喀地财金〔2019〕55号</t>
  </si>
  <si>
    <t>3、基金上解</t>
  </si>
  <si>
    <t>收回以前年度旅游发展基金补助地方项目资金预算</t>
  </si>
  <si>
    <r>
      <rPr>
        <sz val="9"/>
        <color indexed="8"/>
        <rFont val="Tahoma"/>
        <charset val="134"/>
      </rPr>
      <t>2019</t>
    </r>
    <r>
      <rPr>
        <sz val="9"/>
        <color indexed="8"/>
        <rFont val="宋体"/>
        <charset val="134"/>
      </rPr>
      <t>年可再生能源电价附加（调整至塔县）</t>
    </r>
  </si>
  <si>
    <t>三、实际应拨</t>
  </si>
  <si>
    <t>四、累计拨补资金</t>
  </si>
  <si>
    <t>当年拨付专项</t>
  </si>
  <si>
    <t>上年超短汇</t>
  </si>
  <si>
    <t>补拨或抵扣</t>
  </si>
  <si>
    <r>
      <rPr>
        <sz val="9"/>
        <rFont val="宋体"/>
        <charset val="134"/>
      </rPr>
      <t>2、20</t>
    </r>
    <r>
      <rPr>
        <sz val="9"/>
        <rFont val="宋体"/>
        <charset val="134"/>
      </rPr>
      <t>20</t>
    </r>
    <r>
      <rPr>
        <sz val="9"/>
        <rFont val="宋体"/>
        <charset val="134"/>
      </rPr>
      <t>年超（欠）拨</t>
    </r>
  </si>
  <si>
    <t>五、实际上解</t>
  </si>
  <si>
    <t>上解收入</t>
  </si>
  <si>
    <t>（二）基金上解</t>
  </si>
  <si>
    <t>六、累计超欠拨</t>
  </si>
  <si>
    <t>政府债券</t>
  </si>
  <si>
    <t>（一）一般债券</t>
  </si>
  <si>
    <t>1、新增债券（一般）</t>
  </si>
  <si>
    <t>2、置换债券资金(一般公开）</t>
  </si>
  <si>
    <t xml:space="preserve">     2131101</t>
  </si>
  <si>
    <t xml:space="preserve">     2131104</t>
  </si>
  <si>
    <t>3、置换债券资金(一般定向）</t>
  </si>
  <si>
    <t>（二）专项债券</t>
  </si>
  <si>
    <t>1、新增债券（基金）</t>
  </si>
  <si>
    <t>2、置换债券资金</t>
  </si>
  <si>
    <t xml:space="preserve">    当年实际超（欠）拨</t>
  </si>
  <si>
    <r>
      <rPr>
        <sz val="9"/>
        <rFont val="宋体"/>
        <charset val="134"/>
      </rPr>
      <t xml:space="preserve">    20</t>
    </r>
    <r>
      <rPr>
        <sz val="9"/>
        <rFont val="宋体"/>
        <charset val="134"/>
      </rPr>
      <t>20</t>
    </r>
    <r>
      <rPr>
        <sz val="9"/>
        <rFont val="宋体"/>
        <charset val="134"/>
      </rPr>
      <t>年超（欠）拨</t>
    </r>
  </si>
  <si>
    <t>喀什市转移支付资金执行情况表</t>
  </si>
  <si>
    <t>科目编码</t>
  </si>
  <si>
    <t>科目名称</t>
  </si>
  <si>
    <t>自治区文号</t>
  </si>
  <si>
    <t>地区文号</t>
  </si>
  <si>
    <t>自治区下达时间</t>
  </si>
  <si>
    <t>指标来源</t>
  </si>
  <si>
    <t>摘要</t>
  </si>
  <si>
    <t>201</t>
  </si>
  <si>
    <t>一般公共服务支出</t>
  </si>
  <si>
    <t xml:space="preserve">  04</t>
  </si>
  <si>
    <t xml:space="preserve">  发展与改革事务</t>
  </si>
  <si>
    <t xml:space="preserve">    2010499</t>
  </si>
  <si>
    <t xml:space="preserve">    其他发展与改革事务支出</t>
  </si>
  <si>
    <t>新财建〔2021〕60号</t>
  </si>
  <si>
    <t>喀地财建〔2021〕53号</t>
  </si>
  <si>
    <t>自治区专项实拨</t>
  </si>
  <si>
    <t>2021年第一批自治区预算内投资预算（前期费）</t>
  </si>
  <si>
    <t>新财建〔2021〕145号</t>
  </si>
  <si>
    <t>喀地财建〔2021〕93号</t>
  </si>
  <si>
    <t>2021年第三批自治区预算内基建投资（前期费）</t>
  </si>
  <si>
    <t>新财建〔2021〕195号</t>
  </si>
  <si>
    <t>喀地财建〔2021〕123号</t>
  </si>
  <si>
    <t>下达2021年第五批自治区预算内投资预算（前期费）</t>
  </si>
  <si>
    <t xml:space="preserve">  13</t>
  </si>
  <si>
    <t xml:space="preserve">  商贸事务</t>
  </si>
  <si>
    <t xml:space="preserve">    2011399</t>
  </si>
  <si>
    <t xml:space="preserve">    其他商贸事务支出</t>
  </si>
  <si>
    <t>新财建〔2021〕43号</t>
  </si>
  <si>
    <t>喀地财建〔2021〕41号</t>
  </si>
  <si>
    <t>下达2021年自治区园区发展专项资金预算</t>
  </si>
  <si>
    <t xml:space="preserve">  36</t>
  </si>
  <si>
    <t xml:space="preserve">  其他共产党事务支出</t>
  </si>
  <si>
    <t xml:space="preserve">    2013699</t>
  </si>
  <si>
    <t xml:space="preserve">    其他共产党事务支出（其他共产党事务支出）</t>
  </si>
  <si>
    <t>新财行〔2021〕7号</t>
  </si>
  <si>
    <t>喀地财行〔2021〕21号</t>
  </si>
  <si>
    <t>拨付自治区三项重点工作表彰奖励经费（2018－2020年自治区先进维稳双联户表彰资金）</t>
  </si>
  <si>
    <t xml:space="preserve">  38</t>
  </si>
  <si>
    <t xml:space="preserve">  市场监督管理事务</t>
  </si>
  <si>
    <t xml:space="preserve">    2013812</t>
  </si>
  <si>
    <t xml:space="preserve">    药品事务</t>
  </si>
  <si>
    <t>新财行〔2020〕236号</t>
  </si>
  <si>
    <t>喀地财行〔2020〕76号</t>
  </si>
  <si>
    <t>2021年中央食品药品监管补助资金</t>
  </si>
  <si>
    <t xml:space="preserve">    2013899</t>
  </si>
  <si>
    <t xml:space="preserve">    其他市场监督管理事务</t>
  </si>
  <si>
    <t>新财行〔2021〕92号</t>
  </si>
  <si>
    <t>喀地财行〔2021〕46号</t>
  </si>
  <si>
    <t xml:space="preserve">  99</t>
  </si>
  <si>
    <t xml:space="preserve">  其他一般公共服务支出</t>
  </si>
  <si>
    <t xml:space="preserve">    2019999</t>
  </si>
  <si>
    <t xml:space="preserve">    其他一般公共服务支出</t>
  </si>
  <si>
    <t>新财建〔2021〕160号</t>
  </si>
  <si>
    <t>喀地财建〔2021〕97号</t>
  </si>
  <si>
    <t>关于下达2021年第二批新疆、西藏、四省涉藏州县建设专项中央基建投资预算</t>
  </si>
  <si>
    <t>203</t>
  </si>
  <si>
    <t>国防支出</t>
  </si>
  <si>
    <t xml:space="preserve">  06</t>
  </si>
  <si>
    <t xml:space="preserve">  国防动员</t>
  </si>
  <si>
    <t xml:space="preserve">    2030699</t>
  </si>
  <si>
    <t xml:space="preserve">    其他国防动员支出</t>
  </si>
  <si>
    <t>新财行〔2020〕220号</t>
  </si>
  <si>
    <t>喀地财行〔2021〕4号</t>
  </si>
  <si>
    <t>2021年军民融合发展专项经费</t>
  </si>
  <si>
    <t>204</t>
  </si>
  <si>
    <t>公共安全支出</t>
  </si>
  <si>
    <t xml:space="preserve">  02</t>
  </si>
  <si>
    <t xml:space="preserve">  公安</t>
  </si>
  <si>
    <t xml:space="preserve">    2040299</t>
  </si>
  <si>
    <t xml:space="preserve">    其他公安支出</t>
  </si>
  <si>
    <t>喀地财行〔2021〕22号</t>
  </si>
  <si>
    <t>拨付自治区三项重点工作表彰奖励经费（便民服务先进个人）</t>
  </si>
  <si>
    <t>205</t>
  </si>
  <si>
    <t>教育支出</t>
  </si>
  <si>
    <t xml:space="preserve">  普通教育</t>
  </si>
  <si>
    <t xml:space="preserve">    2050201</t>
  </si>
  <si>
    <t xml:space="preserve">    学前教育</t>
  </si>
  <si>
    <t xml:space="preserve">  其他教育支出</t>
  </si>
  <si>
    <t xml:space="preserve">    2059999</t>
  </si>
  <si>
    <t xml:space="preserve">    其他教育支出</t>
  </si>
  <si>
    <t>新财建〔2021〕96号</t>
  </si>
  <si>
    <t>喀地财建〔2021〕64号</t>
  </si>
  <si>
    <t>2021年教育强国推进工程中央基建投资预算（拨款）</t>
  </si>
  <si>
    <t>206</t>
  </si>
  <si>
    <t>科学技术支出</t>
  </si>
  <si>
    <t xml:space="preserve">  基础研究</t>
  </si>
  <si>
    <t xml:space="preserve">    2060203</t>
  </si>
  <si>
    <t xml:space="preserve">    自然科学基金</t>
  </si>
  <si>
    <t>新财教〔2021〕114号</t>
  </si>
  <si>
    <t>喀地财教〔2021〕42号</t>
  </si>
  <si>
    <t>2021年自治区创新环境（人才、基地）建设专项——自然科学基金地州科学基金项目经费</t>
  </si>
  <si>
    <t>新财教〔2021〕67号</t>
  </si>
  <si>
    <t>喀地财教〔2021〕27号</t>
  </si>
  <si>
    <t>2021年自治区创新环境（人才、基地）建设专项——科技创新基地建设（自治区高新技术产业开发区）项目</t>
  </si>
  <si>
    <t>2021年自治区创新环境（人才、基地）建设专项—自然科学计划（自然科学基金）面上项目</t>
  </si>
  <si>
    <t>2021年自治区创新环境（人才、基地）建设专 项—自然科学计划联合基金经费</t>
  </si>
  <si>
    <t>2021年自治区创新环境（人才、基地）建设专项天山创新团队计划项目</t>
  </si>
  <si>
    <t xml:space="preserve">  技术研究与开发</t>
  </si>
  <si>
    <t xml:space="preserve">    2060404</t>
  </si>
  <si>
    <t xml:space="preserve">    科技成果转化与扩散</t>
  </si>
  <si>
    <t>2021年自治区科技成果转化示范专项自治区科技特派员扶贫行动项目</t>
  </si>
  <si>
    <t xml:space="preserve">  07</t>
  </si>
  <si>
    <t xml:space="preserve">  科学技术普及</t>
  </si>
  <si>
    <t xml:space="preserve">    2060702</t>
  </si>
  <si>
    <t xml:space="preserve">    科普活动</t>
  </si>
  <si>
    <t>2021年自治区重大科普活动经费</t>
  </si>
  <si>
    <t xml:space="preserve">  08</t>
  </si>
  <si>
    <t xml:space="preserve">  科技交流与合作</t>
  </si>
  <si>
    <t xml:space="preserve">    2060801</t>
  </si>
  <si>
    <t xml:space="preserve">    国际交流与合作</t>
  </si>
  <si>
    <t>2021年自治区区域协同创新专项科技援疆计划项目</t>
  </si>
  <si>
    <t>207</t>
  </si>
  <si>
    <t>文化旅游体育与传媒支出</t>
  </si>
  <si>
    <t xml:space="preserve">  01</t>
  </si>
  <si>
    <t xml:space="preserve">  文化和旅游</t>
  </si>
  <si>
    <t xml:space="preserve">    2070109</t>
  </si>
  <si>
    <t xml:space="preserve">    群众文化</t>
  </si>
  <si>
    <t xml:space="preserve">    2070199</t>
  </si>
  <si>
    <t xml:space="preserve">    其他文化和旅游支出</t>
  </si>
  <si>
    <t>新财建〔2021〕97号</t>
  </si>
  <si>
    <t>喀地财建〔2021〕60号</t>
  </si>
  <si>
    <t>2021年文化保护传承利用工程中央基建投资预算（拨款）</t>
  </si>
  <si>
    <t xml:space="preserve">  其他文化旅游体育与传媒支出</t>
  </si>
  <si>
    <t xml:space="preserve">    2079999</t>
  </si>
  <si>
    <t xml:space="preserve">    其他文化旅游体育与传媒支出</t>
  </si>
  <si>
    <t>新财建〔2021〕110号</t>
  </si>
  <si>
    <t>喀地财建〔2021〕68号</t>
  </si>
  <si>
    <t>2021年全面健身设施补短板工程中央基建投资预算（拨款）</t>
  </si>
  <si>
    <t>208</t>
  </si>
  <si>
    <t>社会保障和就业支出</t>
  </si>
  <si>
    <t xml:space="preserve">  人力资源和社会保障管理事务</t>
  </si>
  <si>
    <t xml:space="preserve">    2080109</t>
  </si>
  <si>
    <t xml:space="preserve">    社会保险经办机构</t>
  </si>
  <si>
    <t>新财社〔2020〕291号</t>
  </si>
  <si>
    <t>喀地财社〔2021〕11号</t>
  </si>
  <si>
    <t>企业基本养老保险扩面项目补助资金（自治区）</t>
  </si>
  <si>
    <t>新财社〔2020〕290号</t>
  </si>
  <si>
    <t>喀地财社〔2021〕9号</t>
  </si>
  <si>
    <t>全民参保登记计划实施项目补助资金（自治区）</t>
  </si>
  <si>
    <t>新财社〔2020〕288号</t>
  </si>
  <si>
    <t>喀地财社〔2021〕8号</t>
  </si>
  <si>
    <t>社会保险代办员项目补助资金（自治区）</t>
  </si>
  <si>
    <t xml:space="preserve">  10</t>
  </si>
  <si>
    <t xml:space="preserve">  社会福利</t>
  </si>
  <si>
    <t xml:space="preserve">    2081006</t>
  </si>
  <si>
    <t xml:space="preserve">    养老服务</t>
  </si>
  <si>
    <t>新财建〔2021〕166号</t>
  </si>
  <si>
    <t>喀地财建〔2021〕101号</t>
  </si>
  <si>
    <t>下达2021年积极应对人口老龄化工程和托育建设中央基建投资预算（拨款）</t>
  </si>
  <si>
    <t xml:space="preserve">  21</t>
  </si>
  <si>
    <t xml:space="preserve">  特困人员救助供养</t>
  </si>
  <si>
    <t xml:space="preserve">    2082101</t>
  </si>
  <si>
    <t xml:space="preserve">    城市特困人员救助供养支出</t>
  </si>
  <si>
    <t xml:space="preserve">  30</t>
  </si>
  <si>
    <t xml:space="preserve">  财政代缴社会保险费支出</t>
  </si>
  <si>
    <t xml:space="preserve">    20830</t>
  </si>
  <si>
    <t xml:space="preserve">    财政代缴社会保险费支出</t>
  </si>
  <si>
    <t>新财社〔2021〕221号</t>
  </si>
  <si>
    <t>喀地财社〔2021〕73号</t>
  </si>
  <si>
    <t>护边员养老保险项目</t>
  </si>
  <si>
    <t>210</t>
  </si>
  <si>
    <t>卫生健康支出</t>
  </si>
  <si>
    <t xml:space="preserve">  公立医院</t>
  </si>
  <si>
    <t xml:space="preserve">    2100299</t>
  </si>
  <si>
    <t xml:space="preserve">    其他公立医院支出</t>
  </si>
  <si>
    <t>新财建〔2021〕172号</t>
  </si>
  <si>
    <t>喀地财建〔2021〕102号</t>
  </si>
  <si>
    <t>2021年卫生健康领域第二批中央预算内投资</t>
  </si>
  <si>
    <t xml:space="preserve">  公共卫生</t>
  </si>
  <si>
    <t xml:space="preserve">    2100401</t>
  </si>
  <si>
    <t xml:space="preserve">    疾病预防控制机构</t>
  </si>
  <si>
    <t>新财建〔2021〕104号</t>
  </si>
  <si>
    <t>喀地财建〔2021〕86号</t>
  </si>
  <si>
    <t>下达2021年第二批自治区预算内基建投资（前期费)</t>
  </si>
  <si>
    <t xml:space="preserve">    2100409</t>
  </si>
  <si>
    <t xml:space="preserve">    重大公共卫生服务</t>
  </si>
  <si>
    <t>新财社〔2020〕260号</t>
  </si>
  <si>
    <t>喀地财社〔2020〕122号</t>
  </si>
  <si>
    <t>重大传染病防控经费（中央）</t>
  </si>
  <si>
    <t>新财社〔2021〕173号</t>
  </si>
  <si>
    <t>喀地财社〔2021〕59号</t>
  </si>
  <si>
    <t>2021年第二批中央重大传染病防控补助项目</t>
  </si>
  <si>
    <t xml:space="preserve">  其他卫生健康支出</t>
  </si>
  <si>
    <t xml:space="preserve">    2109999</t>
  </si>
  <si>
    <t xml:space="preserve">    其他卫生健康支出</t>
  </si>
  <si>
    <t>新财建〔2021〕118号</t>
  </si>
  <si>
    <t>喀地财建〔2021〕73号</t>
  </si>
  <si>
    <t>2021年卫生健康领域第一批中央基建投资预算（拨款）</t>
  </si>
  <si>
    <t>211</t>
  </si>
  <si>
    <t>节能环保支出</t>
  </si>
  <si>
    <t xml:space="preserve">  03</t>
  </si>
  <si>
    <t xml:space="preserve">  污染防治</t>
  </si>
  <si>
    <t xml:space="preserve">    2110302</t>
  </si>
  <si>
    <t xml:space="preserve">    水体</t>
  </si>
  <si>
    <t>新财建〔2020〕265号</t>
  </si>
  <si>
    <t>喀地财建〔2020〕159号</t>
  </si>
  <si>
    <t>下达2021年城市管网及污水处理中央补助资金</t>
  </si>
  <si>
    <t>新财资环〔2020〕88号</t>
  </si>
  <si>
    <t>喀地财建〔2020〕144号</t>
  </si>
  <si>
    <t>关于提前下达2021年中央水污染防治资金预算的通知</t>
  </si>
  <si>
    <t xml:space="preserve">    2110399</t>
  </si>
  <si>
    <t xml:space="preserve">    其他污染防治支出</t>
  </si>
  <si>
    <t>新财建〔2021〕117号</t>
  </si>
  <si>
    <t>喀地财建〔2021〕74号</t>
  </si>
  <si>
    <t>下达2021年污染治理和节能减碳专项（污染治理方向）中央基建投资预算（拨款）</t>
  </si>
  <si>
    <t xml:space="preserve">  自然生态保护</t>
  </si>
  <si>
    <t xml:space="preserve">    2110402</t>
  </si>
  <si>
    <t xml:space="preserve">    农村环境保护</t>
  </si>
  <si>
    <t>新财资环〔2021〕57号</t>
  </si>
  <si>
    <t>喀地财建〔2021〕66号</t>
  </si>
  <si>
    <t>2021年中央农村环境整治资金预算（统筹整合部分）</t>
  </si>
  <si>
    <t>新财建〔2021〕71号</t>
  </si>
  <si>
    <t>喀地财建〔2021〕48号</t>
  </si>
  <si>
    <t>下达2021年乡村振兴专项农村人居环境整治中央基建投资预算（拨款）</t>
  </si>
  <si>
    <t>新财资环〔2021〕38号</t>
  </si>
  <si>
    <t>喀地财建〔2021〕39号</t>
  </si>
  <si>
    <t>下达2021年自治区农村环境整治资金（统筹整合部分）预算</t>
  </si>
  <si>
    <t xml:space="preserve">  能源节约利用</t>
  </si>
  <si>
    <t xml:space="preserve">    2111001</t>
  </si>
  <si>
    <t xml:space="preserve">    能源节约利用</t>
  </si>
  <si>
    <t>新财建〔2021〕131号</t>
  </si>
  <si>
    <t>喀地财建〔2021〕78号</t>
  </si>
  <si>
    <t>关于下达2021年自治区工业节能减排专项资金预算的通知</t>
  </si>
  <si>
    <t xml:space="preserve">  14</t>
  </si>
  <si>
    <t xml:space="preserve">  能源管理事务</t>
  </si>
  <si>
    <t xml:space="preserve">    2111407</t>
  </si>
  <si>
    <t xml:space="preserve">    能源行业管理</t>
  </si>
  <si>
    <t>新财资环〔2020〕109号</t>
  </si>
  <si>
    <t>喀地财建〔2021〕6号</t>
  </si>
  <si>
    <t>提前下达2021年南疆四地州煤改电工程（一期）自治区补助资金</t>
  </si>
  <si>
    <t xml:space="preserve">  其他节能环保支出</t>
  </si>
  <si>
    <t xml:space="preserve">    2119999</t>
  </si>
  <si>
    <t xml:space="preserve">    其他节能环保支出</t>
  </si>
  <si>
    <t>新财建〔2021〕98号</t>
  </si>
  <si>
    <t>喀地财建〔2021〕62号</t>
  </si>
  <si>
    <t>下达2021年重点区域生态保护和修复专项中央基建投资预算（拨款）</t>
  </si>
  <si>
    <t>212</t>
  </si>
  <si>
    <t>城乡社区支出</t>
  </si>
  <si>
    <t xml:space="preserve">  城乡社区公共设施</t>
  </si>
  <si>
    <t xml:space="preserve">    2120303</t>
  </si>
  <si>
    <t xml:space="preserve">    小城镇基础设施建设</t>
  </si>
  <si>
    <t>新财建〔2021〕199号</t>
  </si>
  <si>
    <t>喀地财建〔2021〕120号</t>
  </si>
  <si>
    <t>下达2021年第三批新疆、西藏、四省涉藏州县  建设专项中央基建投资预算（拨款)</t>
  </si>
  <si>
    <t xml:space="preserve">    2120399</t>
  </si>
  <si>
    <t xml:space="preserve">    其他城乡社区公共设施支出</t>
  </si>
  <si>
    <t>关于下达2021年第二批新疆、西藏、四省涉藏州县建设专项中央基建投资预算（拨款）的通知</t>
  </si>
  <si>
    <t xml:space="preserve">  其他城乡社区支出</t>
  </si>
  <si>
    <t xml:space="preserve">    2129999</t>
  </si>
  <si>
    <t xml:space="preserve">    其他城乡社区支出</t>
  </si>
  <si>
    <t>新财建〔2021〕108号</t>
  </si>
  <si>
    <t>喀地财建〔2021〕69号</t>
  </si>
  <si>
    <t>下达2021年第二批排水设施建设中央基建投资预算（拨款）</t>
  </si>
  <si>
    <t>新财建〔2021〕24号</t>
  </si>
  <si>
    <t>喀地财建〔2021〕29号</t>
  </si>
  <si>
    <t>下达2021年第一批排水设施中央基建投资预算（拨款）</t>
  </si>
  <si>
    <t>213</t>
  </si>
  <si>
    <t>农林水支出</t>
  </si>
  <si>
    <t xml:space="preserve">  农业农村</t>
  </si>
  <si>
    <t xml:space="preserve">    2130199</t>
  </si>
  <si>
    <t xml:space="preserve">    其他农业农村支出</t>
  </si>
  <si>
    <t>新财建〔2021〕44号</t>
  </si>
  <si>
    <t>喀地财建〔2021〕40号</t>
  </si>
  <si>
    <t>下达2021年藏粮于地藏粮于技专项（高标准农田和东北黑土地保护建设项目）中央基建投资预算（统筹整合部分）（拨款）</t>
  </si>
  <si>
    <t>新财建〔2021〕197号</t>
  </si>
  <si>
    <t>喀地财建〔2021〕118号</t>
  </si>
  <si>
    <t>下达2021年第七批自治区预算内投资预算</t>
  </si>
  <si>
    <t xml:space="preserve">  林业和草原</t>
  </si>
  <si>
    <t xml:space="preserve">    2130299</t>
  </si>
  <si>
    <t xml:space="preserve">    其他林业和草原支出</t>
  </si>
  <si>
    <t>新财资环〔2021〕19号</t>
  </si>
  <si>
    <t>喀地财建〔2021〕28号</t>
  </si>
  <si>
    <t>拨付2021年草原植被恢复费</t>
  </si>
  <si>
    <t>新财资环〔2021〕18号</t>
  </si>
  <si>
    <t>喀地财建〔2021〕27号</t>
  </si>
  <si>
    <t>拨付2021年自治区财政林业专项资金</t>
  </si>
  <si>
    <t>喀地财建〔2021〕26号</t>
  </si>
  <si>
    <t>拨付2021年自治区财政林业专项资金（统筹整合部分）</t>
  </si>
  <si>
    <t xml:space="preserve">  水利</t>
  </si>
  <si>
    <t xml:space="preserve">    2130305</t>
  </si>
  <si>
    <t xml:space="preserve">    水利工程建设（水利）</t>
  </si>
  <si>
    <t>新财建〔2021〕170号</t>
  </si>
  <si>
    <t>喀地财建〔2021〕100号</t>
  </si>
  <si>
    <t>下达2021年水安全保障工程专项第三批中央基建投资预算（拨款）</t>
  </si>
  <si>
    <t>新财建〔2021〕39号</t>
  </si>
  <si>
    <t>喀地财建〔2021〕37号</t>
  </si>
  <si>
    <t>下达2021年国家水网骨干工程专项第一批中央基建投资预算（拨款）</t>
  </si>
  <si>
    <t xml:space="preserve">    2130399</t>
  </si>
  <si>
    <t xml:space="preserve">    其他水利支出</t>
  </si>
  <si>
    <t>新财建〔2021〕37号</t>
  </si>
  <si>
    <t>喀地财建〔2021〕36号</t>
  </si>
  <si>
    <t>下达2021年第一批水安全保障工程专项中央基建投资预算（拨款）</t>
  </si>
  <si>
    <t xml:space="preserve">  05</t>
  </si>
  <si>
    <t xml:space="preserve">  扶贫</t>
  </si>
  <si>
    <t xml:space="preserve">    2130599</t>
  </si>
  <si>
    <t xml:space="preserve">    其他扶贫支出</t>
  </si>
  <si>
    <t>新财建〔2020〕275号</t>
  </si>
  <si>
    <t>喀地财建〔2020〕166号</t>
  </si>
  <si>
    <t>关于提前下达2021年自治区预算内投资（统筹整合部分）预算的通知</t>
  </si>
  <si>
    <t xml:space="preserve">  农村综合改革</t>
  </si>
  <si>
    <t xml:space="preserve">    2130701</t>
  </si>
  <si>
    <t xml:space="preserve">    对村级公益事业建设的补助</t>
  </si>
  <si>
    <t>新财农〔2021〕59号</t>
  </si>
  <si>
    <t>喀地财农〔2021〕25号</t>
  </si>
  <si>
    <t>下达2021年农村综合改革转移支付（项目部分）资金的通知</t>
  </si>
  <si>
    <t>新财农〔2020〕129号</t>
  </si>
  <si>
    <t>喀地财农〔2020〕74号</t>
  </si>
  <si>
    <t>提前下达2021年自治区农村综合改革转移支付（项目部分）</t>
  </si>
  <si>
    <t>新财农〔2020〕127号</t>
  </si>
  <si>
    <t>喀地财农〔2020〕73号</t>
  </si>
  <si>
    <t>提前下达2021年中央农村综合改革转移支付（项目部分）</t>
  </si>
  <si>
    <t xml:space="preserve">    2130706</t>
  </si>
  <si>
    <t xml:space="preserve">    对村集体经济组织的补助</t>
  </si>
  <si>
    <t>新财农〔2021〕74号</t>
  </si>
  <si>
    <t>喀地财农〔2021〕32号</t>
  </si>
  <si>
    <t>2021年自治区扶持壮大村集体经济补助资金</t>
  </si>
  <si>
    <t xml:space="preserve">    2130799</t>
  </si>
  <si>
    <t xml:space="preserve">    其他农村综合改革支出</t>
  </si>
  <si>
    <t>新财农〔2021〕58号</t>
  </si>
  <si>
    <t>喀地财农〔2021〕24号</t>
  </si>
  <si>
    <t>关于下达2021年中央农村综合改革转移支付预算（统筹整合）的通知</t>
  </si>
  <si>
    <t>新财农〔2020〕128号</t>
  </si>
  <si>
    <t>喀地财农〔2020〕65号</t>
  </si>
  <si>
    <t>提前下达2021年中央农村综合改革转移支付（统筹整合部分）</t>
  </si>
  <si>
    <t>新财农〔2020〕130号</t>
  </si>
  <si>
    <t>喀地财农〔2020〕66号</t>
  </si>
  <si>
    <t>提前下达2021年自治区农村综合改革转移支付（统筹整合部分）</t>
  </si>
  <si>
    <t xml:space="preserve">  普惠金融发展支出</t>
  </si>
  <si>
    <t xml:space="preserve">    2130899</t>
  </si>
  <si>
    <t xml:space="preserve">    其他普惠金融发展支出</t>
  </si>
  <si>
    <t>新财金〔2020〕67号</t>
  </si>
  <si>
    <t>喀地财金〔2020〕32号；喀地财金〔2021〕22号</t>
  </si>
  <si>
    <t>2021年自治区财政普惠金融发展专项资金</t>
  </si>
  <si>
    <t>新财金〔2020〕61号；新财金〔2021〕5号</t>
  </si>
  <si>
    <t>喀地财金〔2020〕25号；喀地财金〔2021〕3号；喀地财金〔2021〕22号</t>
  </si>
  <si>
    <t>2021年中央普惠金融发展专项资金</t>
  </si>
  <si>
    <t>新财金〔2021〕27号</t>
  </si>
  <si>
    <t>喀地财金〔2021〕11号</t>
  </si>
  <si>
    <t>2021年中央普惠金融发展专项资金（第二批）</t>
  </si>
  <si>
    <t>新财金〔2021〕37号</t>
  </si>
  <si>
    <t>喀地财金〔2021〕16号</t>
  </si>
  <si>
    <t>普惠金融发展专项2021年资金预算指标（第二批）</t>
  </si>
  <si>
    <t xml:space="preserve">  其他农林水支出</t>
  </si>
  <si>
    <t xml:space="preserve">    2139999</t>
  </si>
  <si>
    <t xml:space="preserve">    其他农林水支出</t>
  </si>
  <si>
    <t>新财综〔2020〕28号</t>
  </si>
  <si>
    <t>喀地财综〔2020〕21号</t>
  </si>
  <si>
    <t>关于提前下达2021年土地指标跨省域调剂收入安排的支出预算的通知</t>
  </si>
  <si>
    <t>新财农〔2021〕38号</t>
  </si>
  <si>
    <t>喀地财农〔2021〕16号</t>
  </si>
  <si>
    <t>2021年农村“厕所革命”相关资金的通知</t>
  </si>
  <si>
    <t>新财综〔2021〕24号</t>
  </si>
  <si>
    <t>喀地财综〔2021〕5号</t>
  </si>
  <si>
    <t>关于下达2021年土地指标跨省域调剂收入安排的支出预算的通知</t>
  </si>
  <si>
    <t>新财建〔2021〕132号</t>
  </si>
  <si>
    <t>喀地财建〔2021〕81号</t>
  </si>
  <si>
    <t>下达2021年第一批以工代赈示范工程中央基建投资预算（拨款）</t>
  </si>
  <si>
    <t>新财综〔2021〕53号</t>
  </si>
  <si>
    <t>喀地财综〔2021〕15号</t>
  </si>
  <si>
    <t>关于第二次下达自治区跨县域补充耕地指标调剂资金预算的通知</t>
  </si>
  <si>
    <t>214</t>
  </si>
  <si>
    <t>交通运输支出</t>
  </si>
  <si>
    <t xml:space="preserve">  民用航空运输</t>
  </si>
  <si>
    <t xml:space="preserve">    2140304</t>
  </si>
  <si>
    <t xml:space="preserve">    机场建设</t>
  </si>
  <si>
    <t>新财建〔2021〕54号</t>
  </si>
  <si>
    <t>喀地财建〔2021〕43号</t>
  </si>
  <si>
    <t>拨付2021年自治区地方政府债券资金用于塔什库尔干机场建设项目</t>
  </si>
  <si>
    <t>新财建〔2021〕130号</t>
  </si>
  <si>
    <t>喀地财建〔2021〕80号</t>
  </si>
  <si>
    <t>2021年自治区地方政府债券资金用于塔什库尔干机场项目建设</t>
  </si>
  <si>
    <t xml:space="preserve">  邮政业支出</t>
  </si>
  <si>
    <t xml:space="preserve">    2140599</t>
  </si>
  <si>
    <t xml:space="preserve">    其他邮政业支出</t>
  </si>
  <si>
    <t>新财资环〔2021〕17号</t>
  </si>
  <si>
    <t>喀地财建〔2021〕22号</t>
  </si>
  <si>
    <t>拨付2021年新疆地方农牧区投递员专项补贴资金</t>
  </si>
  <si>
    <t>215</t>
  </si>
  <si>
    <t>资源勘探工业信息等支出</t>
  </si>
  <si>
    <t xml:space="preserve">  制造业</t>
  </si>
  <si>
    <t xml:space="preserve">    2150204</t>
  </si>
  <si>
    <t xml:space="preserve">    纺织业</t>
  </si>
  <si>
    <t>新财建〔2021〕46号</t>
  </si>
  <si>
    <t>喀地财建〔2021〕46号</t>
  </si>
  <si>
    <t>下达2021年新疆纺织服装等劳动密集型产业带动就业中央基建投资预算（拨款）</t>
  </si>
  <si>
    <t xml:space="preserve">    2150299</t>
  </si>
  <si>
    <t xml:space="preserve">    其他制造业支出</t>
  </si>
  <si>
    <t>新财建〔2021〕196号</t>
  </si>
  <si>
    <t>喀地财建〔2021〕112号</t>
  </si>
  <si>
    <t>下达2021年第六批自治区预算内投资预算</t>
  </si>
  <si>
    <t>新财建〔2021〕224号</t>
  </si>
  <si>
    <t>喀地财建〔2021〕132号</t>
  </si>
  <si>
    <t>关于下达2021年劳动密集型产业发展专项资金的通知</t>
  </si>
  <si>
    <t xml:space="preserve">  工业和信息产业监管</t>
  </si>
  <si>
    <t xml:space="preserve">    2150517</t>
  </si>
  <si>
    <t xml:space="preserve">    产业发展</t>
  </si>
  <si>
    <t>新财建〔2021〕88号</t>
  </si>
  <si>
    <t>喀地财建〔2021〕58号</t>
  </si>
  <si>
    <t>下达2021年自治区战略性新兴产业专项资金</t>
  </si>
  <si>
    <t xml:space="preserve">  支持中小企业发展和管理支出</t>
  </si>
  <si>
    <t xml:space="preserve">    2150805</t>
  </si>
  <si>
    <t xml:space="preserve">    中小企业发展专项</t>
  </si>
  <si>
    <t>新财企〔2021〕49号</t>
  </si>
  <si>
    <t>喀地财企〔2021〕14号</t>
  </si>
  <si>
    <t>2021年中小企业发展专项资金</t>
  </si>
  <si>
    <t>216</t>
  </si>
  <si>
    <t>商业服务业等支出</t>
  </si>
  <si>
    <t xml:space="preserve">  商业流通事务</t>
  </si>
  <si>
    <t xml:space="preserve">    2160299</t>
  </si>
  <si>
    <t xml:space="preserve">    其他商业流通事务支出</t>
  </si>
  <si>
    <t>新财建〔2020〕259号</t>
  </si>
  <si>
    <t>喀地财建〔2021〕9号</t>
  </si>
  <si>
    <t>提前下达2021年服务业专项资金预算</t>
  </si>
  <si>
    <t xml:space="preserve">  涉外发展服务支出</t>
  </si>
  <si>
    <t xml:space="preserve">    2160699</t>
  </si>
  <si>
    <t xml:space="preserve">    其他涉外发展服务支出</t>
  </si>
  <si>
    <t>新财企〔2021〕53号</t>
  </si>
  <si>
    <t>喀地财企〔2021〕16号</t>
  </si>
  <si>
    <t>预拨2021年第二批外经贸发展专项资金（预算）</t>
  </si>
  <si>
    <t>新财企〔2021〕104号</t>
  </si>
  <si>
    <t>喀地财企〔2021〕26号</t>
  </si>
  <si>
    <t>2021年外经贸发展专项资金</t>
  </si>
  <si>
    <t>新财企〔2020〕77号</t>
  </si>
  <si>
    <t>喀地财企〔2020〕28号</t>
  </si>
  <si>
    <t>提前下达2021年中央外经贸发展专项资金（预算）</t>
  </si>
  <si>
    <t xml:space="preserve">  其他商业服务业等支出</t>
  </si>
  <si>
    <t xml:space="preserve">    2169999</t>
  </si>
  <si>
    <t xml:space="preserve">    其他商业服务业等支出</t>
  </si>
  <si>
    <t>新财建〔2021〕177号</t>
  </si>
  <si>
    <t>喀地财建〔2021〕104号</t>
  </si>
  <si>
    <t>调整下达2021年中央服务业发展资金（农产品供应链体系建设）预算</t>
  </si>
  <si>
    <t>217</t>
  </si>
  <si>
    <t>金融支出</t>
  </si>
  <si>
    <t xml:space="preserve">  金融发展支出</t>
  </si>
  <si>
    <t xml:space="preserve">    2170302</t>
  </si>
  <si>
    <t xml:space="preserve">    利息费用补贴支出</t>
  </si>
  <si>
    <t>新财金〔2021〕24号</t>
  </si>
  <si>
    <t>喀地财金〔2021〕9号</t>
  </si>
  <si>
    <t>自治区个体工商户小额信贷第三批贴息资金</t>
  </si>
  <si>
    <t>220</t>
  </si>
  <si>
    <t>自然资源海洋气象等支出</t>
  </si>
  <si>
    <t xml:space="preserve">  自然资源事务</t>
  </si>
  <si>
    <t xml:space="preserve">    2200113</t>
  </si>
  <si>
    <t xml:space="preserve">    地质矿产资源与环境调查</t>
  </si>
  <si>
    <t>新财资环〔2020〕86号</t>
  </si>
  <si>
    <t>喀地财建〔2020〕167号</t>
  </si>
  <si>
    <t>关于提前下达2021年中央重点生态保护修复治理资金预算（第二批）</t>
  </si>
  <si>
    <t>新财资环〔2021〕32号</t>
  </si>
  <si>
    <t>喀地财建〔2021〕30号</t>
  </si>
  <si>
    <t>关于下达2021年自治区自然资源厅调整厅本级项目资金预算（第一批）</t>
  </si>
  <si>
    <t>新财资环〔2021〕56号</t>
  </si>
  <si>
    <t>喀地财建〔2021〕67号</t>
  </si>
  <si>
    <t>关于下达2021年中央重点生态保护修复治理资金预算（第四批）</t>
  </si>
  <si>
    <t>221</t>
  </si>
  <si>
    <t>住房保障支出</t>
  </si>
  <si>
    <t xml:space="preserve">  保障性安居工程支出</t>
  </si>
  <si>
    <t xml:space="preserve">    2210199</t>
  </si>
  <si>
    <t xml:space="preserve">    其他保障性安居工程支出</t>
  </si>
  <si>
    <t>新财建〔2021〕86号</t>
  </si>
  <si>
    <t>喀地财建〔2021〕55号</t>
  </si>
  <si>
    <t>2021年保障性安居工程奖励项目中央基建投资预算（拨款）</t>
  </si>
  <si>
    <t>新财建〔2021〕109号</t>
  </si>
  <si>
    <t>喀地财建〔2021〕72号</t>
  </si>
  <si>
    <t>下达2021年保障性安居工程（第三批）中央基建投资预算（拨款）</t>
  </si>
  <si>
    <t>新财建〔2021〕26号</t>
  </si>
  <si>
    <t>喀地财建〔2021〕31号</t>
  </si>
  <si>
    <t>下达2021年保障性安居工程（第二批）中央基建投资预算（拨款）</t>
  </si>
  <si>
    <t>222</t>
  </si>
  <si>
    <t>粮油物资储备支出</t>
  </si>
  <si>
    <t xml:space="preserve">  粮油物资事务</t>
  </si>
  <si>
    <t xml:space="preserve">    2220199</t>
  </si>
  <si>
    <t xml:space="preserve">    其他粮油物资事务支出</t>
  </si>
  <si>
    <t>新财建〔2021〕146号</t>
  </si>
  <si>
    <t>喀地财建〔2021〕92号</t>
  </si>
  <si>
    <t>调整下达2021年自治区军粮供应网点维修改造配套资金预算</t>
  </si>
  <si>
    <t>224</t>
  </si>
  <si>
    <t>灾害防治及应急管理支出</t>
  </si>
  <si>
    <t xml:space="preserve">  应急管理事务</t>
  </si>
  <si>
    <t xml:space="preserve">    2240104</t>
  </si>
  <si>
    <t xml:space="preserve">    灾害风险防治</t>
  </si>
  <si>
    <t>新财资环〔2020〕83号</t>
  </si>
  <si>
    <t>喀地财建〔2020〕147号</t>
  </si>
  <si>
    <t>提前下达2021年中央自然灾害防治体系建设补助资金（第一批）的通知</t>
  </si>
  <si>
    <t>新财资环〔2021〕90号</t>
  </si>
  <si>
    <t>喀地财建〔2021〕95号</t>
  </si>
  <si>
    <t>2021年自治区第一次全国自然灾害综合风险普查中央补助资金</t>
  </si>
  <si>
    <t xml:space="preserve">  自然灾害防治</t>
  </si>
  <si>
    <t xml:space="preserve">    2240601</t>
  </si>
  <si>
    <t xml:space="preserve">    地质灾害防治</t>
  </si>
  <si>
    <t xml:space="preserve">  其他灾害防治及应急管理支出</t>
  </si>
  <si>
    <t xml:space="preserve">    2249999</t>
  </si>
  <si>
    <t xml:space="preserve">    其他灾害防治及应急管理支出</t>
  </si>
  <si>
    <t>新财建〔2021〕103号</t>
  </si>
  <si>
    <t>喀地财建〔2021〕65号</t>
  </si>
  <si>
    <t>下达2021年灾后恢复重建和综合防灾减灾能力建设专项（综合防灾减灾能力建设方向）中央基建投资预算</t>
  </si>
  <si>
    <t>229</t>
  </si>
  <si>
    <t>其他支出</t>
  </si>
  <si>
    <t xml:space="preserve">  其他支出</t>
  </si>
  <si>
    <t xml:space="preserve">    2299999</t>
  </si>
  <si>
    <t xml:space="preserve">    其他支出</t>
  </si>
  <si>
    <t>新财建〔2021〕138号</t>
  </si>
  <si>
    <t>喀地财建〔2021〕90号</t>
  </si>
  <si>
    <t>下达2021年强边固边建设专项（边海防基础设施）中央基建投资预算（拨款）</t>
  </si>
  <si>
    <t>新财建〔2021〕94号</t>
  </si>
  <si>
    <t>喀地财建〔2021〕75号</t>
  </si>
  <si>
    <t>2021年守边固边工程中央基建投资预算（拨款）</t>
  </si>
  <si>
    <t>新财建〔2021〕65号</t>
  </si>
  <si>
    <t>喀地财建〔2021〕51号</t>
  </si>
  <si>
    <t>2021年重大项目前期工作费（西部大开发前期工作补助）专项中央基建投资预算（拨款）</t>
  </si>
  <si>
    <t>新财建〔2021〕72号</t>
  </si>
  <si>
    <t>喀地财建〔2021〕56号</t>
  </si>
  <si>
    <t>2021年第一批新疆、西藏、四省涉藏州县建设专项中央基建投资预算（拨款）</t>
  </si>
  <si>
    <t>新财建〔2021〕162号</t>
  </si>
  <si>
    <t>喀地财建〔2021〕98号</t>
  </si>
  <si>
    <t>下达2021年第四批自治区预算内投资预算（前期费）</t>
  </si>
  <si>
    <t>新财建〔2021〕182号</t>
  </si>
  <si>
    <t>喀地财建〔2021〕110号</t>
  </si>
  <si>
    <t>下达2021年强边兴边固边建设专项（兴边富民行动方向）中央基建投资预算（拨款）</t>
  </si>
  <si>
    <t xml:space="preserve">  政府办公厅（室）及相关机构事务</t>
  </si>
  <si>
    <t xml:space="preserve">    2010301</t>
  </si>
  <si>
    <t xml:space="preserve">    行政运行（政府办公厅（室）及相关机构事务）</t>
  </si>
  <si>
    <t>批复部门预算</t>
  </si>
  <si>
    <t>喀什地区各县市：委派会计补助项目</t>
  </si>
  <si>
    <t xml:space="preserve">  财政事务</t>
  </si>
  <si>
    <t xml:space="preserve">    2010699</t>
  </si>
  <si>
    <t xml:space="preserve">    其他财政事务支出</t>
  </si>
  <si>
    <t>喀什地区各县市：基层财政财务业务能力提升项目</t>
  </si>
  <si>
    <t xml:space="preserve">  11</t>
  </si>
  <si>
    <t xml:space="preserve">  纪检监察事务</t>
  </si>
  <si>
    <t xml:space="preserve">    2011102</t>
  </si>
  <si>
    <t xml:space="preserve">    一般行政管理事务（纪检监察事务）</t>
  </si>
  <si>
    <t>喀地财行〔2021〕51号</t>
  </si>
  <si>
    <t>喀什地区各县市：县市纪委监委业务工作项目</t>
  </si>
  <si>
    <t>喀地财行〔2021〕33号</t>
  </si>
  <si>
    <t>喀地财行〔2021〕29号</t>
  </si>
  <si>
    <t xml:space="preserve">  31</t>
  </si>
  <si>
    <t xml:space="preserve">  党委办公厅（室）及相关机构事务</t>
  </si>
  <si>
    <t xml:space="preserve">    2013199</t>
  </si>
  <si>
    <t xml:space="preserve">    其他党委办公厅（室）及相关机构事务支出</t>
  </si>
  <si>
    <t>喀地财行〔2021〕12号</t>
  </si>
  <si>
    <t>喀什地区各县市：地区级先进“维稳双联户”表彰项目</t>
  </si>
  <si>
    <t>喀地财行〔2021〕13号</t>
  </si>
  <si>
    <t>喀什地区各县市：严重精神障碍患者以奖代补资金项目</t>
  </si>
  <si>
    <t xml:space="preserve">  32</t>
  </si>
  <si>
    <t xml:space="preserve">  组织事务</t>
  </si>
  <si>
    <t xml:space="preserve">    2013299</t>
  </si>
  <si>
    <t xml:space="preserve">    其他组织事务支出</t>
  </si>
  <si>
    <t>喀地财行〔2021〕16号</t>
  </si>
  <si>
    <t>喀什地区各县市：优秀挂职干部表彰项目</t>
  </si>
  <si>
    <t xml:space="preserve">  资源勘探开发</t>
  </si>
  <si>
    <t xml:space="preserve">    2150104</t>
  </si>
  <si>
    <t xml:space="preserve">    煤炭勘探开采和洗选</t>
  </si>
  <si>
    <t>喀地财建〔2021〕18号</t>
  </si>
  <si>
    <t>根据喀地财建［2021］18号，疏勒县上解后安排喀什市</t>
  </si>
  <si>
    <t xml:space="preserve">  能源储备</t>
  </si>
  <si>
    <t xml:space="preserve">    2220304</t>
  </si>
  <si>
    <t xml:space="preserve">    煤炭储备</t>
  </si>
  <si>
    <t>喀地财建〔2021〕17号</t>
  </si>
  <si>
    <t>根据喀地财建［2021］17号，疏勒县上解后安排喀什市</t>
  </si>
  <si>
    <t>喀地财预〔2021〕9号</t>
  </si>
  <si>
    <t>喀什地区各县市：群众工作专项</t>
  </si>
  <si>
    <t>喀地财扶〔2020〕15号</t>
  </si>
  <si>
    <t>喀什地区各县市：脱贫攻坚本级配套</t>
  </si>
  <si>
    <t>230</t>
  </si>
  <si>
    <t>转移性支出</t>
  </si>
  <si>
    <t xml:space="preserve">    2300252</t>
  </si>
  <si>
    <t xml:space="preserve">    农林水共同财政事权转移支付支出</t>
  </si>
  <si>
    <t>喀地财农〔2021〕23号</t>
  </si>
  <si>
    <t>根据喀地财农［2021］23号，叶城县上解后安排巴楚县</t>
  </si>
  <si>
    <t>喀地财农〔2021〕4号</t>
  </si>
  <si>
    <t>根据喀地财农［2021］4号，疏附县上解后安排伽师县</t>
  </si>
  <si>
    <t>喀地财金〔2021〕20号</t>
  </si>
  <si>
    <t>根据新财金［2021］43号、喀地财金［2021］20号，疏勒县、伽师县、英吉沙县、塔县上解后安排莎车县</t>
  </si>
  <si>
    <t xml:space="preserve">    2300255</t>
  </si>
  <si>
    <t xml:space="preserve">    商业服务业等共同财政事权转移支付支出</t>
  </si>
  <si>
    <t>喀地财金〔2021〕15号</t>
  </si>
  <si>
    <t>根据新财金［2021］34号、喀地财金［2021］15号，泽普县、英吉沙县、岳普湖县上解后安排麦盖提县</t>
  </si>
  <si>
    <t xml:space="preserve">  </t>
  </si>
  <si>
    <t xml:space="preserve">  一般公共服务支出</t>
  </si>
  <si>
    <t xml:space="preserve">    201</t>
  </si>
  <si>
    <t xml:space="preserve">    一般公共服务支出</t>
  </si>
  <si>
    <t>新财行〔2020〕262号</t>
  </si>
  <si>
    <t>喀地财行〔2021〕17号</t>
  </si>
  <si>
    <t>专项结转</t>
  </si>
  <si>
    <t>2020年新招录内招干部和留疆战士工资</t>
  </si>
  <si>
    <t>新财行〔2020〕63号</t>
  </si>
  <si>
    <t>喀地财行〔2021〕45号</t>
  </si>
  <si>
    <t>2020年度安可替代工程建设资金</t>
  </si>
  <si>
    <t>新财行〔2020〕95号</t>
  </si>
  <si>
    <t>自治区人才发展专项</t>
  </si>
  <si>
    <t>喀地财行〔2021〕66号</t>
  </si>
  <si>
    <t>新财建〔2020〕251号</t>
  </si>
  <si>
    <t>喀地财建〔2021〕10号</t>
  </si>
  <si>
    <t>拨付“和田－喀什－乌鲁木齐集拼集运货运班列”补贴资金预算</t>
  </si>
  <si>
    <t>新财行〔2020〕230号</t>
  </si>
  <si>
    <t>喀地财行〔2021〕24号</t>
  </si>
  <si>
    <t>2020年招录驻疆部队退役士兵充实南疆乡镇专项经费</t>
  </si>
  <si>
    <t>喀地财行〔2020〕40号</t>
  </si>
  <si>
    <t>自治区人才发展专项（丝路人才大厦人才工作建设项目150万元、高层次人才100万元、人才关心关爱40）</t>
  </si>
  <si>
    <t>新财预〔2020〕22号</t>
  </si>
  <si>
    <t>下达2020年上半年“访惠聚”工作经费</t>
  </si>
  <si>
    <t>喀地财预〔2021〕1号</t>
  </si>
  <si>
    <t xml:space="preserve">    208</t>
  </si>
  <si>
    <t xml:space="preserve">    社会保障和就业支出</t>
  </si>
  <si>
    <t>新财企〔2019〕123号</t>
  </si>
  <si>
    <t>下达2020年度自治区区属国有破产、改制企业离退休职工三项费用</t>
  </si>
  <si>
    <t>喀地财企〔2021〕15号</t>
  </si>
  <si>
    <t xml:space="preserve">    2100410</t>
  </si>
  <si>
    <t xml:space="preserve">    突发公共卫生事件应急处理</t>
  </si>
  <si>
    <t>新财社〔2020〕315号</t>
  </si>
  <si>
    <t>喀地财社〔2020〕145号</t>
  </si>
  <si>
    <t>新冠肺炎疫情防控补助结算资金第二批（中央）</t>
  </si>
  <si>
    <t xml:space="preserve">    2130119</t>
  </si>
  <si>
    <t xml:space="preserve">    防灾救灾</t>
  </si>
  <si>
    <t>新财农〔2020〕137号</t>
  </si>
  <si>
    <t>喀地财农〔2020〕1号</t>
  </si>
  <si>
    <t>下达2020年中央农业生产和水利救灾资金预算（第八批）的通知</t>
  </si>
  <si>
    <t>喀地财农〔2021〕1号</t>
  </si>
  <si>
    <t xml:space="preserve">    2130314</t>
  </si>
  <si>
    <t xml:space="preserve">    防汛</t>
  </si>
  <si>
    <t>新财行〔2020〕278号</t>
  </si>
  <si>
    <t>2018年至2019年招录内招干部和留疆战士2020年度工资</t>
  </si>
  <si>
    <t xml:space="preserve">  22</t>
  </si>
  <si>
    <t xml:space="preserve">  大中型水库移民后期扶持基金支出</t>
  </si>
  <si>
    <t xml:space="preserve">    2082202</t>
  </si>
  <si>
    <t xml:space="preserve">    基础设施建设和经济发展（大中型水库移民后期扶持基金支出）</t>
  </si>
  <si>
    <t>新财农〔2020〕98号</t>
  </si>
  <si>
    <t>喀地财农〔2020〕55号</t>
  </si>
  <si>
    <t>提前下达2021年中央水库移民扶持基金（基础建设建设）</t>
  </si>
  <si>
    <t xml:space="preserve">    2082201</t>
  </si>
  <si>
    <t xml:space="preserve">    移民补助（大中型水库移民后期扶持基金支出）</t>
  </si>
  <si>
    <t>提前下达2021年中央水库移民扶持基金（移民补助）</t>
  </si>
  <si>
    <t>新财农〔2021〕55号</t>
  </si>
  <si>
    <t>喀地财农〔2021〕18号</t>
  </si>
  <si>
    <t>2021年中央水库移民扶持基金</t>
  </si>
  <si>
    <t xml:space="preserve">  60</t>
  </si>
  <si>
    <t xml:space="preserve">  可再生能源电价附加收入安排的支出</t>
  </si>
  <si>
    <t xml:space="preserve">    2116002</t>
  </si>
  <si>
    <t xml:space="preserve">    太阳能发电补助</t>
  </si>
  <si>
    <t>新财建〔2020〕261号</t>
  </si>
  <si>
    <t>喀地财建〔2020〕160号</t>
  </si>
  <si>
    <t>关于提前下达2021年可再生能源电价附加补助资金预算的通知</t>
  </si>
  <si>
    <t xml:space="preserve">  69</t>
  </si>
  <si>
    <t xml:space="preserve">  民航发展基金支出</t>
  </si>
  <si>
    <t xml:space="preserve">    2146907</t>
  </si>
  <si>
    <t xml:space="preserve">    通用航空发展</t>
  </si>
  <si>
    <t>新财建〔2021〕85号</t>
  </si>
  <si>
    <t>喀地财建〔2021〕54号</t>
  </si>
  <si>
    <t>下达2021年民航发展基金用于民航基础设施建设和机场航线补贴资金预算</t>
  </si>
  <si>
    <t xml:space="preserve">    2146901</t>
  </si>
  <si>
    <t xml:space="preserve">    民航机场建设</t>
  </si>
  <si>
    <t xml:space="preserve">  彩票发行销售机构业务费安排的支出</t>
  </si>
  <si>
    <t xml:space="preserve">    2290808</t>
  </si>
  <si>
    <t xml:space="preserve">    彩票市场调控资金支出</t>
  </si>
  <si>
    <t>新财综〔2020〕33号</t>
  </si>
  <si>
    <t>喀地财综〔2020〕24号</t>
  </si>
  <si>
    <t>关于提前下达2021年自治区福利彩票市场调控资金预算的通知</t>
  </si>
  <si>
    <t xml:space="preserve">  彩票公益金安排的支出</t>
  </si>
  <si>
    <t xml:space="preserve">    2296002</t>
  </si>
  <si>
    <t xml:space="preserve">    用于社会福利的彩票公益金支出</t>
  </si>
  <si>
    <t>新财行〔2020〕267号</t>
  </si>
  <si>
    <t>喀地财行〔2020〕84号</t>
  </si>
  <si>
    <t>“巾帼志愿阳光行动”项目经费</t>
  </si>
  <si>
    <t xml:space="preserve">    2296004</t>
  </si>
  <si>
    <t xml:space="preserve">    用于教育事业的彩票公益金支出</t>
  </si>
  <si>
    <t>新财教〔2020〕217号</t>
  </si>
  <si>
    <t>喀地财教〔2021〕10号</t>
  </si>
  <si>
    <t>2021年中央专项彩票公益金支持乡村学校少年宫项目资金（中央支持原国贫县已建成项目运转经费）</t>
  </si>
  <si>
    <t>2021年中央专项彩票公益金支持乡村学校少年宫项目（2021年中央支持新建项目）</t>
  </si>
  <si>
    <t xml:space="preserve">    2296003</t>
  </si>
  <si>
    <t xml:space="preserve">    用于体育事业的彩票公益金支出</t>
  </si>
  <si>
    <t>新财教〔2021〕104号</t>
  </si>
  <si>
    <t>喀地财教〔2021〕41号</t>
  </si>
  <si>
    <t>2021年中央彩票公益金支持体育事业专项资金（体校足球后备人才培养）</t>
  </si>
  <si>
    <t xml:space="preserve">    2296006</t>
  </si>
  <si>
    <t xml:space="preserve">    用于残疾人事业的彩票公益金支出</t>
  </si>
  <si>
    <t>新财社〔2020〕232号</t>
  </si>
  <si>
    <t>喀地财社〔2020〕119号</t>
  </si>
  <si>
    <t>残疾人事业发展补助资金（中央彩票公益金）</t>
  </si>
  <si>
    <t>新财社〔2020〕254号</t>
  </si>
  <si>
    <t>喀地财社〔2021〕1号</t>
  </si>
  <si>
    <t>彩票公益金支持社会福利事业补助资金（中央）</t>
  </si>
  <si>
    <t>新财社〔2021〕130号</t>
  </si>
  <si>
    <t>喀地财社〔2021〕53号</t>
  </si>
  <si>
    <t>2021年中央第二批彩票公益金支持残疾人事业发展补助项目</t>
  </si>
  <si>
    <t>新财社〔2021〕131号</t>
  </si>
  <si>
    <t>喀地财社〔2021〕50号</t>
  </si>
  <si>
    <t>2021年中央第二批彩票公益金支持社会福利事业补助项目</t>
  </si>
  <si>
    <t xml:space="preserve">    2296013</t>
  </si>
  <si>
    <t xml:space="preserve">    用于城乡医疗救助的彩票公益金支出</t>
  </si>
  <si>
    <t>新财社〔2021〕143号</t>
  </si>
  <si>
    <t>喀地财社〔2021〕49号</t>
  </si>
  <si>
    <t>中央彩票公益金支持城乡医疗救助补助项目</t>
  </si>
  <si>
    <t xml:space="preserve">    2296099</t>
  </si>
  <si>
    <t xml:space="preserve">    用于其他社会公益事业的彩票公益金支出</t>
  </si>
  <si>
    <t>新财综〔2020〕32号</t>
  </si>
  <si>
    <t>喀地财综〔2020〕23号</t>
  </si>
  <si>
    <t>关于提前下达2021年自治区涉农整合资金整合预算的通知</t>
  </si>
  <si>
    <t>新财综〔2021〕33号</t>
  </si>
  <si>
    <t>喀地财综〔2021〕6号</t>
  </si>
  <si>
    <t>关于下达2021年中央专项彩票公益金支持地（州、市）残疾人事业项目资金的通知</t>
  </si>
  <si>
    <t>新财综〔2021〕34号</t>
  </si>
  <si>
    <t>喀地财综〔2021〕7号</t>
  </si>
  <si>
    <t>关于下达2021年中央专项彩票公益金支持地（州、市）社会福利项目资金的通知</t>
  </si>
  <si>
    <t xml:space="preserve">    2296010</t>
  </si>
  <si>
    <t xml:space="preserve">    用于文化事业的彩票公益金支出</t>
  </si>
  <si>
    <t>新财综〔2021〕35号</t>
  </si>
  <si>
    <t>喀地财综〔2021〕8号</t>
  </si>
  <si>
    <t>关于下达2021年中央专项彩票公益金资助各地州市重点社会公益项目预算的通知</t>
  </si>
  <si>
    <t>新财综〔2021〕37号</t>
  </si>
  <si>
    <t>喀地财综〔2021〕9号</t>
  </si>
  <si>
    <t>关于下达2021年中央专项彩票公益金支持教育事业项目资金的通知</t>
  </si>
  <si>
    <t>无</t>
  </si>
  <si>
    <t>喀地财建〔2021〕42号</t>
  </si>
  <si>
    <t>根据喀地财建［2021］42号，喀什市上解后安排塔县</t>
  </si>
  <si>
    <t xml:space="preserve">    23004</t>
  </si>
  <si>
    <t xml:space="preserve">    政府性基金转移支付</t>
  </si>
  <si>
    <t>喀地财社〔2021〕40号</t>
  </si>
  <si>
    <t>本级预算追加</t>
  </si>
  <si>
    <t>政府性基金追加</t>
  </si>
  <si>
    <t>223</t>
  </si>
  <si>
    <t>国有资本经营预算支出</t>
  </si>
  <si>
    <t xml:space="preserve">  解决历史遗留问题及改革成本支出</t>
  </si>
  <si>
    <t xml:space="preserve">    2230107</t>
  </si>
  <si>
    <t xml:space="preserve">    国有企业改革成本支出</t>
  </si>
  <si>
    <t>新财企〔2019〕46号</t>
  </si>
  <si>
    <t>自治区国有企业改革成本</t>
  </si>
  <si>
    <t xml:space="preserve">    2230105</t>
  </si>
  <si>
    <t xml:space="preserve">    国有企业退休人员社会化管理补助支出</t>
  </si>
  <si>
    <t>新财企〔2021〕108号</t>
  </si>
  <si>
    <t>喀地财企〔2021〕27号</t>
  </si>
  <si>
    <t>自治区转移支付实拨</t>
  </si>
  <si>
    <t>2020－2021年国有企业退休人员社会化管理财政补助资金</t>
  </si>
  <si>
    <t xml:space="preserve">    2300501</t>
  </si>
  <si>
    <t xml:space="preserve">    国有资本经营预算转移支付支出</t>
  </si>
  <si>
    <t>新财企〔2020〕76号</t>
  </si>
  <si>
    <t>喀地财企〔2020〕25号</t>
  </si>
  <si>
    <t>提前下达中央财政2021年国有企业退休人员社会化管理补助资金</t>
  </si>
  <si>
    <t xml:space="preserve">  债务转贷支出</t>
  </si>
  <si>
    <t xml:space="preserve">    2301101</t>
  </si>
  <si>
    <t xml:space="preserve">    地方政府一般债券转贷支出</t>
  </si>
  <si>
    <t>新财扶〔2021〕7号</t>
  </si>
  <si>
    <t>喀地财扶〔2021〕4号</t>
  </si>
  <si>
    <t>新增一般债券</t>
  </si>
  <si>
    <t>2021年支持巩固拓展脱贫攻坚成果同乡村振兴有效衔接地方政府债券资金（第一批）</t>
  </si>
  <si>
    <t>新财债〔2021〕15号</t>
  </si>
  <si>
    <t>喀地财债〔2021〕5号</t>
  </si>
  <si>
    <t>自治区第三批地方政府一般债券</t>
  </si>
  <si>
    <t>新财债〔2021〕26号</t>
  </si>
  <si>
    <t>喀地财债〔2021〕16号</t>
  </si>
  <si>
    <t>自治区第六批地方政府债券转贷（新增一般）</t>
  </si>
  <si>
    <t>喀什地区转移支付资金执行情况表</t>
  </si>
  <si>
    <t xml:space="preserve">    2301198</t>
  </si>
  <si>
    <t xml:space="preserve">    其他地方自行试点项目收益专项债券转贷支出</t>
  </si>
  <si>
    <t>新财债〔2021〕20号</t>
  </si>
  <si>
    <t>喀地财债〔2021〕9号</t>
  </si>
  <si>
    <t>新增专项债券</t>
  </si>
  <si>
    <t>自治区第四批地方政府债券转贷</t>
  </si>
  <si>
    <t>新财债〔2021〕22号</t>
  </si>
  <si>
    <t>喀地财债〔2021〕11号</t>
  </si>
  <si>
    <t>自治区第五批地方政府债券转贷</t>
  </si>
  <si>
    <t xml:space="preserve">    2301133</t>
  </si>
  <si>
    <t xml:space="preserve">    棚户区改造专项债券转贷支出</t>
  </si>
  <si>
    <t>自治区第六批地方政府债券转贷（棚户改造专项债券）</t>
  </si>
  <si>
    <t>自治区第六批地方政府债券转贷（其他自行试点专项债券）</t>
  </si>
  <si>
    <t>置换专项债券</t>
  </si>
  <si>
    <t>自治区第六批地方政府债券转贷（再融资专项债券）</t>
  </si>
  <si>
    <t>新财债〔2021〕27号</t>
  </si>
  <si>
    <t>喀地财债〔2021〕17号</t>
  </si>
  <si>
    <t>自治区第七批地方政府债券</t>
  </si>
  <si>
    <t>新财债〔2021〕43号</t>
  </si>
  <si>
    <t>喀地财债〔2021〕24号</t>
  </si>
  <si>
    <t>自治区第九批地方政府债券转贷（再融资专项债券）</t>
  </si>
  <si>
    <t xml:space="preserve">  返还性支出</t>
  </si>
  <si>
    <t xml:space="preserve">    2300106</t>
  </si>
  <si>
    <t xml:space="preserve">    增值税“五五分享”税收返还支出</t>
  </si>
  <si>
    <t>喀地财行〔2021〕23号</t>
  </si>
  <si>
    <t>2021年五五分享财力补助资金</t>
  </si>
  <si>
    <t xml:space="preserve">  一般性转移支付</t>
  </si>
  <si>
    <t xml:space="preserve">    2300202</t>
  </si>
  <si>
    <t xml:space="preserve">    均衡性转移支付支出</t>
  </si>
  <si>
    <t>新财预〔2021〕41号</t>
  </si>
  <si>
    <t>喀地财预〔2021〕14号</t>
  </si>
  <si>
    <t>下达2021年自治区农业转移人口市民化奖励资金（第二批）</t>
  </si>
  <si>
    <t>新财预〔2021〕82号</t>
  </si>
  <si>
    <t>喀地财预〔2021〕29号</t>
  </si>
  <si>
    <t>“十四五”期间喀什经济开发区专项资金补助</t>
  </si>
  <si>
    <t>新财预〔2021〕29号</t>
  </si>
  <si>
    <t>喀地财预〔2021〕11号</t>
  </si>
  <si>
    <t>下达2021年农业转移人口市民化奖励资金</t>
  </si>
  <si>
    <t>新财预〔2021〕81号</t>
  </si>
  <si>
    <t>喀地财预〔2021〕28号</t>
  </si>
  <si>
    <t>“十四五”期间喀什经济开发区建设中央财力补助预算</t>
  </si>
  <si>
    <t xml:space="preserve">    2300207</t>
  </si>
  <si>
    <t xml:space="preserve">    县级基本财力保障机制奖补资金支出</t>
  </si>
  <si>
    <t>新财预〔2021〕67号</t>
  </si>
  <si>
    <t>喀地财预〔2021〕25号</t>
  </si>
  <si>
    <t>下达2021年县级基本财力保障机制奖补资金预算</t>
  </si>
  <si>
    <t>新财行〔2021〕73号</t>
  </si>
  <si>
    <t>喀地财行〔2021〕36号</t>
  </si>
  <si>
    <t>新财行〔2021〕72号</t>
  </si>
  <si>
    <t>喀地财行〔2021〕35号</t>
  </si>
  <si>
    <t>年初预算转移支付</t>
  </si>
  <si>
    <t>提前下达2021年县级基本财力保障机制奖补资金</t>
  </si>
  <si>
    <t xml:space="preserve">    2300208</t>
  </si>
  <si>
    <t xml:space="preserve">    结算补助支出</t>
  </si>
  <si>
    <t>新财预〔2021〕13号</t>
  </si>
  <si>
    <t>下达2020年度绩效考核奖励资金</t>
  </si>
  <si>
    <t>新财预〔2021〕19号</t>
  </si>
  <si>
    <t>喀地财预〔2021〕8号</t>
  </si>
  <si>
    <t>下达2021年访恵聚驻村工作经费</t>
  </si>
  <si>
    <t>新财预〔2021〕23号</t>
  </si>
  <si>
    <t>喀地财预〔2021〕7号</t>
  </si>
  <si>
    <t>访惠聚驻村工作2020年度先进个人和深度贫困村第一书记先进个人表彰资金</t>
  </si>
  <si>
    <t xml:space="preserve">    2300214</t>
  </si>
  <si>
    <t xml:space="preserve">    企业事业单位划转补助支出</t>
  </si>
  <si>
    <t>新财教〔2021〕34号</t>
  </si>
  <si>
    <t xml:space="preserve">    2300225</t>
  </si>
  <si>
    <t xml:space="preserve">    产粮（油）大县奖励资金支出</t>
  </si>
  <si>
    <t>新财建〔2020〕220号</t>
  </si>
  <si>
    <t>喀地财建〔2020〕137号</t>
  </si>
  <si>
    <t>提前下达2021年中央产粮大县奖励资金预算</t>
  </si>
  <si>
    <t>喀地财建〔2020〕135号</t>
  </si>
  <si>
    <t>提前下达2021年中央产粮大县奖励资金预算（统筹整合部分）</t>
  </si>
  <si>
    <t>新财建〔2021〕49号</t>
  </si>
  <si>
    <t>喀地财建〔2021〕44号</t>
  </si>
  <si>
    <t>下达2021年度中央产粮大县奖励资金预算指标（产油大县奖励资金部分）</t>
  </si>
  <si>
    <t>下达2021年度中央产粮大县奖励资金预算指标</t>
  </si>
  <si>
    <t xml:space="preserve">    2300226</t>
  </si>
  <si>
    <t xml:space="preserve">    重点生态功能区转移支付支出</t>
  </si>
  <si>
    <t>新财预〔2021〕27号</t>
  </si>
  <si>
    <t>喀地财预〔2021〕10号</t>
  </si>
  <si>
    <t>下达2021年重点生态功能区转移支付资金</t>
  </si>
  <si>
    <t>提前下达2021年重点生态功能区转移支付资金</t>
  </si>
  <si>
    <t xml:space="preserve">    2300227</t>
  </si>
  <si>
    <t xml:space="preserve">    固定数额补助支出</t>
  </si>
  <si>
    <t>新财预〔2021〕12号</t>
  </si>
  <si>
    <t>喀地财预〔2021〕3号</t>
  </si>
  <si>
    <t>2021年补助资金</t>
  </si>
  <si>
    <t xml:space="preserve">    2300229</t>
  </si>
  <si>
    <t xml:space="preserve">    民族地区转移支付支出</t>
  </si>
  <si>
    <t>新财预〔2021〕39号</t>
  </si>
  <si>
    <t>喀地财预〔2021〕19号</t>
  </si>
  <si>
    <t>关于拨付喀什地区2021年上半年重点维稳财力补助资金的通知</t>
  </si>
  <si>
    <t>新财预〔2021〕9号</t>
  </si>
  <si>
    <t>喀地财预〔2021〕5号</t>
  </si>
  <si>
    <t>下达劳动密集型产业发展促进就业补助资金</t>
  </si>
  <si>
    <t xml:space="preserve">    2300230</t>
  </si>
  <si>
    <t xml:space="preserve">    边境地区转移支付支出</t>
  </si>
  <si>
    <t>新财行〔2021〕91号</t>
  </si>
  <si>
    <t>喀地财行〔2021〕43号</t>
  </si>
  <si>
    <t>2021年护边员补助资金</t>
  </si>
  <si>
    <t>2021年护边员奖励资金</t>
  </si>
  <si>
    <t>新财预〔2021〕52号</t>
  </si>
  <si>
    <t>喀地财预〔2021〕21号</t>
  </si>
  <si>
    <t>重点专项资金</t>
  </si>
  <si>
    <t>新财预〔2021〕31号</t>
  </si>
  <si>
    <t>喀地财预〔2021〕36号</t>
  </si>
  <si>
    <t>下达2021年边境地区转移支付资金</t>
  </si>
  <si>
    <t>喀地财预〔2021〕13号</t>
  </si>
  <si>
    <t>新财行〔2021〕62号</t>
  </si>
  <si>
    <t>喀地财行〔2021〕38号</t>
  </si>
  <si>
    <t>2021年边防基础设施维护经费</t>
  </si>
  <si>
    <t>新财行〔2020〕219号</t>
  </si>
  <si>
    <t>喀地财行〔2021〕10号</t>
  </si>
  <si>
    <t>新财预〔2021〕61号</t>
  </si>
  <si>
    <t>喀地财预〔2021〕22号</t>
  </si>
  <si>
    <t>关于下达重点边境地区强化防控措施专项资金［第二批］的通知</t>
  </si>
  <si>
    <t>新财行〔2020〕203号</t>
  </si>
  <si>
    <t>喀地财行〔2020〕72号</t>
  </si>
  <si>
    <t>边境地区转移支付支出</t>
  </si>
  <si>
    <t>新财预〔2020〕88号</t>
  </si>
  <si>
    <t>提前下达2020年边境地区转移支付资金</t>
  </si>
  <si>
    <t xml:space="preserve">    2300231</t>
  </si>
  <si>
    <t xml:space="preserve">    贫困地区转移支付支出</t>
  </si>
  <si>
    <t>新财扶〔2020〕40号</t>
  </si>
  <si>
    <t>喀地财扶〔2020〕14号</t>
  </si>
  <si>
    <t>中央提前告知专项扶贫资金——国有贫困林场</t>
  </si>
  <si>
    <t>新财扶〔2020〕42号</t>
  </si>
  <si>
    <t>喀地财扶〔2020〕17号</t>
  </si>
  <si>
    <t>自治区提前告知财政专项——护路员补助资金</t>
  </si>
  <si>
    <t>新财扶〔2021〕30号</t>
  </si>
  <si>
    <t>喀地财扶〔2021〕7号</t>
  </si>
  <si>
    <t>关于下达2021年中央财政衔接推进乡村振兴补助资金预算（第二批）的通知</t>
  </si>
  <si>
    <t>新财扶〔2021〕43号</t>
  </si>
  <si>
    <t>喀地财扶〔2021〕11号</t>
  </si>
  <si>
    <t>2021年自治区财政衔接推进乡村振兴补助资金——巩固拓展脱贫攻坚成果</t>
  </si>
  <si>
    <t>中央提前告知专项扶贫资金——少数民族发展</t>
  </si>
  <si>
    <t>中央提前告知专项扶贫资金——国有贫困农场</t>
  </si>
  <si>
    <t>自治区提前告知财政专项——生产发展</t>
  </si>
  <si>
    <t>新财扶〔2021〕1号</t>
  </si>
  <si>
    <t>喀地财扶〔2021〕1号</t>
  </si>
  <si>
    <t>2021年自治区易地扶贫搬迁融资补助资金——生产发展</t>
  </si>
  <si>
    <t>新财扶〔2021〕12号</t>
  </si>
  <si>
    <t>喀地财扶〔2021〕3号</t>
  </si>
  <si>
    <t>中央衔接资金－巩固拓展脱贫攻坚成果和乡村振兴</t>
  </si>
  <si>
    <t>新财扶〔2021〕41号</t>
  </si>
  <si>
    <t>喀地财扶〔2021〕10号</t>
  </si>
  <si>
    <t>2021年自治区财政衔接推进乡村振兴补助（劳动技能培训）资金——生产发展</t>
  </si>
  <si>
    <t>中央提前告知专项扶贫资金——国有贫困牧场</t>
  </si>
  <si>
    <t>中央提前告知专项扶贫资金——以工代赈</t>
  </si>
  <si>
    <t>中央衔接资金－欠发达国有农场巩固提升</t>
  </si>
  <si>
    <t>中央衔接资金－以工代赈</t>
  </si>
  <si>
    <t>中央提前告知专项扶贫资金——扶贫发展</t>
  </si>
  <si>
    <t>中央衔接资金－欠发达国有牧场巩固提升</t>
  </si>
  <si>
    <t>2021年自治区财政衔接推进乡村振兴补助资金——以工代赈</t>
  </si>
  <si>
    <t>中央衔接资金－欠发达国有林场巩固提升</t>
  </si>
  <si>
    <t>中央衔接资金－少数民族发展</t>
  </si>
  <si>
    <t xml:space="preserve">    2300241</t>
  </si>
  <si>
    <t xml:space="preserve">    一般公共服务共同财政事权转移支付支出</t>
  </si>
  <si>
    <t>新财行〔2021〕120号</t>
  </si>
  <si>
    <t>喀地财行〔2021〕48号</t>
  </si>
  <si>
    <t>基层组织建设民生项目资金</t>
  </si>
  <si>
    <t>新财行〔2020〕244号</t>
  </si>
  <si>
    <t>喀地财行〔2021〕19号</t>
  </si>
  <si>
    <t>2021年自治区统战专项（全区宗教教职人员生活补贴费）</t>
  </si>
  <si>
    <t>新财行〔2021〕96号</t>
  </si>
  <si>
    <t>2021年自治区AK工程建设项目</t>
  </si>
  <si>
    <t>新财行〔2021〕133号</t>
  </si>
  <si>
    <t>喀地财行〔2021〕53号</t>
  </si>
  <si>
    <t>地县电子支付信息化建设专项</t>
  </si>
  <si>
    <t>新财行〔2020〕254号</t>
  </si>
  <si>
    <t>喀地财行〔2020〕81号</t>
  </si>
  <si>
    <t>2021年度援疆干部人才南疆工作补贴</t>
  </si>
  <si>
    <t>新财行〔2021〕64号</t>
  </si>
  <si>
    <t>喀地财行〔2021〕34号</t>
  </si>
  <si>
    <t>关于下达2021年度下半年基层人大补助经费</t>
  </si>
  <si>
    <t>新财社〔2020〕253号</t>
  </si>
  <si>
    <t>喀地财社〔2021〕7号</t>
  </si>
  <si>
    <t>高校毕业生三支一扶计划补助资金（中央）</t>
  </si>
  <si>
    <t>新财行〔2020〕199号</t>
  </si>
  <si>
    <t>喀地财行〔2020〕66号</t>
  </si>
  <si>
    <t>2021年度纤维公证检验经费</t>
  </si>
  <si>
    <t>新财行〔2020〕256号</t>
  </si>
  <si>
    <t>喀地财行〔2021〕1号</t>
  </si>
  <si>
    <t>2021年度援疆干部人才医疗费</t>
  </si>
  <si>
    <t>新财行〔2020〕213号</t>
  </si>
  <si>
    <t>喀地财行〔2020〕70号</t>
  </si>
  <si>
    <t>2021年度高校毕业生到村任职中央财政补助资金</t>
  </si>
  <si>
    <t>新财行〔2021〕300号</t>
  </si>
  <si>
    <t>喀地财行〔2021〕75号</t>
  </si>
  <si>
    <t>2021年度药品监管抽检项目</t>
  </si>
  <si>
    <t>新财行〔2020〕245号</t>
  </si>
  <si>
    <t>喀地财行〔2020〕82号</t>
  </si>
  <si>
    <t>2021年南疆办工作经费</t>
  </si>
  <si>
    <t>新财行〔2021〕248号</t>
  </si>
  <si>
    <t>喀地财行〔2021〕62号</t>
  </si>
  <si>
    <t>2021年免除查验没有问题外贸企业吊装移位仓储费用试点资金专项</t>
  </si>
  <si>
    <t>新财行〔2021〕354号</t>
  </si>
  <si>
    <t>喀地财行〔2021〕93号</t>
  </si>
  <si>
    <t>关于拨付部分地州招录其他省区市高校毕业生和留疆战士工资的通知</t>
  </si>
  <si>
    <t>新财行〔2020〕239号</t>
  </si>
  <si>
    <t>喀地财行〔2020〕79号</t>
  </si>
  <si>
    <t>2021年妇女儿童工作项目经费</t>
  </si>
  <si>
    <t>新财行〔2020〕265号</t>
  </si>
  <si>
    <t>喀地财行〔2020〕83号</t>
  </si>
  <si>
    <t>2021年大学生志愿服务西部计划自治区财政补助经费</t>
  </si>
  <si>
    <t>新财建〔2020〕271号</t>
  </si>
  <si>
    <t>喀地财建〔2021〕3号</t>
  </si>
  <si>
    <t>提前下达2021年度农产品成本调查经费</t>
  </si>
  <si>
    <t>新财行〔2021〕364号</t>
  </si>
  <si>
    <t>喀地财行〔2021〕96号</t>
  </si>
  <si>
    <t>关于拨付自治区2021年解决特殊疑难信访问题补助资金预算的通知</t>
  </si>
  <si>
    <t>新财行〔2021〕88号</t>
  </si>
  <si>
    <t>喀地财行〔2021〕44号</t>
  </si>
  <si>
    <t>2017年－2020年度自治区“民族团结一家亲”和民族团结联谊活动、驻村管寺工作表彰经费</t>
  </si>
  <si>
    <t>新财行〔2021〕318号</t>
  </si>
  <si>
    <t>喀地财行〔2021〕79号</t>
  </si>
  <si>
    <t>2021年度大学生志愿服务西部计划自治区财政补助资金</t>
  </si>
  <si>
    <t>喀地财行〔2021〕20号</t>
  </si>
  <si>
    <t>2021年统战业务专项经费（驻村管寺管委会及人员生活补助、保险经费）</t>
  </si>
  <si>
    <t>新财行〔2021〕54号</t>
  </si>
  <si>
    <t>喀地财行〔2021〕30号</t>
  </si>
  <si>
    <t>下达2021年度纤维公证检验经费预算</t>
  </si>
  <si>
    <t>新财行〔2020〕201号</t>
  </si>
  <si>
    <t>喀地财行〔2020〕85号</t>
  </si>
  <si>
    <t>2021年度下派选调生到村工作中央财政补助资金</t>
  </si>
  <si>
    <t>新财行〔2021〕246号</t>
  </si>
  <si>
    <t>喀地财行〔2021〕63号</t>
  </si>
  <si>
    <t>会计专业技术资格考试考务管理工作经费</t>
  </si>
  <si>
    <t>新财行〔2021〕325号</t>
  </si>
  <si>
    <t>喀地财行〔2021〕85号</t>
  </si>
  <si>
    <t>自治区人才发展专项资金</t>
  </si>
  <si>
    <t>新财行〔2020〕275号</t>
  </si>
  <si>
    <t>喀地财行〔2020〕88号</t>
  </si>
  <si>
    <t>2021年度基层政协补助经费</t>
  </si>
  <si>
    <t>新财行〔2020〕274号</t>
  </si>
  <si>
    <t>喀地财行〔2020〕87号</t>
  </si>
  <si>
    <t>2021年度基层人大补助经费</t>
  </si>
  <si>
    <t>新财行〔2021〕57号</t>
  </si>
  <si>
    <t>喀地财行〔2021〕41号</t>
  </si>
  <si>
    <t>2021年宗教场所修缮专项</t>
  </si>
  <si>
    <t>新财行〔2020〕242号</t>
  </si>
  <si>
    <t>喀地财行〔2021〕11号</t>
  </si>
  <si>
    <t>2021年军警兵民联管联防经费</t>
  </si>
  <si>
    <t>新财行〔2020〕243号</t>
  </si>
  <si>
    <t>喀地财行〔2021〕8号</t>
  </si>
  <si>
    <t>第七次人口普查2021年经费</t>
  </si>
  <si>
    <t>喀地财行〔2021〕18号</t>
  </si>
  <si>
    <t>2021年自治区统战专项（南疆四地州伊斯兰教教职人员集中培训经费）</t>
  </si>
  <si>
    <t>新财行〔2020〕209号</t>
  </si>
  <si>
    <t>喀地财行〔2020〕67号</t>
  </si>
  <si>
    <t>2021年大学生志愿服务西部计划中央补助专项经费</t>
  </si>
  <si>
    <t>新财行〔2021〕196号</t>
  </si>
  <si>
    <t>喀地财行〔2021〕55号</t>
  </si>
  <si>
    <t>2020年度大学生志愿服务西部计划中央财政补助专项</t>
  </si>
  <si>
    <t>新财行〔2021〕285号</t>
  </si>
  <si>
    <t>喀地财行〔2021〕70号</t>
  </si>
  <si>
    <t>下达2020年度到村任职高校毕业生中央财政补助资金</t>
  </si>
  <si>
    <t>新财行〔2021〕74号</t>
  </si>
  <si>
    <t>喀地财行〔2021〕37号</t>
  </si>
  <si>
    <t>宗教人士生活补贴提标资金（4－12月）</t>
  </si>
  <si>
    <t>新财行〔2021〕32号</t>
  </si>
  <si>
    <t>喀地财行〔2021〕28号</t>
  </si>
  <si>
    <t>新招录留疆战士工资（2021年2－12月）</t>
  </si>
  <si>
    <t>新财行〔2020〕241号</t>
  </si>
  <si>
    <t>喀地财行〔2020〕80号</t>
  </si>
  <si>
    <t>2021年扶贫审计专项经费</t>
  </si>
  <si>
    <t xml:space="preserve">    2300243</t>
  </si>
  <si>
    <t xml:space="preserve">    国防共同财政事权转移支付支出</t>
  </si>
  <si>
    <t>新财行〔2020〕223号</t>
  </si>
  <si>
    <t>喀地财行〔2021〕5号</t>
  </si>
  <si>
    <t>2021年民兵预备役训练经费预算</t>
  </si>
  <si>
    <t>新财行〔2021〕61号</t>
  </si>
  <si>
    <t>喀地财行〔2021〕40号</t>
  </si>
  <si>
    <t>2021年民兵补助经费（第一批）</t>
  </si>
  <si>
    <t>2021年民兵补助经费（第二批）</t>
  </si>
  <si>
    <t xml:space="preserve">    2300244</t>
  </si>
  <si>
    <t xml:space="preserve">    公共安全共同财政事权转移支付支出</t>
  </si>
  <si>
    <t>新财行〔2021〕114号</t>
  </si>
  <si>
    <t>拨付援疆干警艰苦边远地区津贴及南疆工作补贴专项</t>
  </si>
  <si>
    <t>其他刚性支出</t>
  </si>
  <si>
    <t>新财行〔2020〕234号</t>
  </si>
  <si>
    <t>喀地财行〔2021〕14号</t>
  </si>
  <si>
    <t>2021年中央政法纪检监察转移支付司法救助专项资金</t>
  </si>
  <si>
    <t>新财行〔2021〕247号</t>
  </si>
  <si>
    <t>喀地财行〔2021〕68号</t>
  </si>
  <si>
    <t>2021年全区机场公安过渡期保障专项</t>
  </si>
  <si>
    <t>新财行〔2021〕287号</t>
  </si>
  <si>
    <t>喀地财行〔2021〕73号</t>
  </si>
  <si>
    <t>2021年中央政法纪检监察转移支付资金</t>
  </si>
  <si>
    <t>新财行〔2021〕66号</t>
  </si>
  <si>
    <t>喀地财行〔2021〕39号</t>
  </si>
  <si>
    <t>2021年中央和自治区政法纪检监察转移支付资金（司法）</t>
  </si>
  <si>
    <t>2021年中央和自治区政法纪检监察转移支付资金（法院）</t>
  </si>
  <si>
    <t>2021年中央和自治区政法纪检监察转移支付资金（纪检委）</t>
  </si>
  <si>
    <t>新财行〔2020〕237号</t>
  </si>
  <si>
    <t>喀地财行〔2020〕78号</t>
  </si>
  <si>
    <t>2021年公安业务费</t>
  </si>
  <si>
    <t>新财行〔2020〕260号</t>
  </si>
  <si>
    <t>喀地财行〔2021〕2号</t>
  </si>
  <si>
    <t>2021年司法绩效考核奖励经费</t>
  </si>
  <si>
    <t>2021年中央和自治区政法纪检监察转移支付资金（检察）</t>
  </si>
  <si>
    <t>喀地财行〔2021〕42号</t>
  </si>
  <si>
    <t>2021年中央和自治区政法纪检监察转移支付扫黑除恶、绩效考核奖励等专项</t>
  </si>
  <si>
    <t>2021年中央和自治区政法纪检监察转移支付资金（公安）</t>
  </si>
  <si>
    <t>喀地财行〔2021〕3号</t>
  </si>
  <si>
    <t xml:space="preserve">    2300245</t>
  </si>
  <si>
    <t xml:space="preserve">    教育共同财政事权转移支付支出</t>
  </si>
  <si>
    <t>新财教〔2021〕51号</t>
  </si>
  <si>
    <t>喀地财教〔2021〕21号</t>
  </si>
  <si>
    <t>2021年学生资助补助（中等职业学校国家助学金）项目</t>
  </si>
  <si>
    <t>2021年学生资助补助（中等职业学校奖学金)项目</t>
  </si>
  <si>
    <t>新财教〔2020〕199号</t>
  </si>
  <si>
    <t>喀地财教〔2021〕3号</t>
  </si>
  <si>
    <t>2021年自治区教育补助资金（高校学生伙食补助资金）</t>
  </si>
  <si>
    <t>新财教〔2020〕189号</t>
  </si>
  <si>
    <t>喀地财教〔2021〕9号</t>
  </si>
  <si>
    <t>2021年义务教育薄弱环节改善与能力提升项目中央资金</t>
  </si>
  <si>
    <t>新财教〔2021〕75号</t>
  </si>
  <si>
    <t>喀地财教〔2021〕32号</t>
  </si>
  <si>
    <t>2021年中央第二批“三区”人才计划教师专项工作补助经费</t>
  </si>
  <si>
    <t>2021年学生资助补助（中职免学费）项目</t>
  </si>
  <si>
    <t>新财教〔2021〕108号</t>
  </si>
  <si>
    <t>喀地财教〔2021〕60号</t>
  </si>
  <si>
    <t>2021年下半年自治区选派南疆支教干部生活费补助经费</t>
  </si>
  <si>
    <t>新财教〔2020〕194号</t>
  </si>
  <si>
    <t>喀地财教〔2021〕6号</t>
  </si>
  <si>
    <t>2021年新疆西藏等地区教育特殊补助资金（中职学校免教材费）</t>
  </si>
  <si>
    <t>新财教〔2021〕139号</t>
  </si>
  <si>
    <t>喀地财教〔2021〕50号</t>
  </si>
  <si>
    <t>2021年第三批自治区义务教育薄弱环节改善与能力提升项目（新增地方政府债券）</t>
  </si>
  <si>
    <t>新财教〔2021〕109号</t>
  </si>
  <si>
    <t>喀地财教〔2021〕45号</t>
  </si>
  <si>
    <t>2021年义务教育薄弱环节改善与能力提升项目（新增地方政府债券）</t>
  </si>
  <si>
    <t>2021年新疆西藏等地区教育特殊补助资金（园舍维修资金）</t>
  </si>
  <si>
    <t>新财教〔2021〕145号</t>
  </si>
  <si>
    <t>喀地财教〔2021〕54号</t>
  </si>
  <si>
    <t>2021年自治区第二批城乡义务教育补助（农村校舍安全）</t>
  </si>
  <si>
    <t>新财教〔2020〕198号</t>
  </si>
  <si>
    <t>喀地财教〔2021〕2号</t>
  </si>
  <si>
    <t>2021年自治区学生资助补助直达资金（本专科国家助学金）</t>
  </si>
  <si>
    <t>2021年自治区教育补助资金（自治区人民政府高校励志奖学金、助学金）</t>
  </si>
  <si>
    <t>新财教〔2021〕156号</t>
  </si>
  <si>
    <t>喀地财教〔2021〕58号</t>
  </si>
  <si>
    <t>2021年城乡义务教育补助经费（营养改善计划）</t>
  </si>
  <si>
    <t>2021年自治区教育补助资金（免除生源地为南疆四地州和其他边境县、贫困县中等职业学校学生住宿费和教材费补助资金）</t>
  </si>
  <si>
    <t>新财教〔2021〕171号</t>
  </si>
  <si>
    <t>喀地财教〔2021〕64号</t>
  </si>
  <si>
    <t>2021年高校学生服义务兵役 退役士兵  直招士官学费补助经费</t>
  </si>
  <si>
    <t>2021年自治区第二批城乡义务教育补助（家庭经济困难学生补助）</t>
  </si>
  <si>
    <t>新财教〔2020〕197号</t>
  </si>
  <si>
    <t>喀地财教〔2021〕1号</t>
  </si>
  <si>
    <t>2021年自治区城乡义务教育项目（寄宿生生活费）</t>
  </si>
  <si>
    <t>2021年自治区城乡义务教育项目（公用经费）</t>
  </si>
  <si>
    <t>2021年自治区学生资助补助项目（普通高中助学金）</t>
  </si>
  <si>
    <t>新财教〔2021〕48号</t>
  </si>
  <si>
    <t>喀地财教〔2021〕22号</t>
  </si>
  <si>
    <t>2021年城乡义务教育补助（特岗教师工资性补助）项目</t>
  </si>
  <si>
    <t>2021年城乡义务教育补助（营养改善计划）项目</t>
  </si>
  <si>
    <t>新财教〔2020〕188号</t>
  </si>
  <si>
    <t>喀地财教〔2020〕54号</t>
  </si>
  <si>
    <t>2021年城乡义务教育项目（营养餐）</t>
  </si>
  <si>
    <t>2021年自治区学生资助补助项目（中等职业技工教育助学金）</t>
  </si>
  <si>
    <t>新财教〔2021〕191号</t>
  </si>
  <si>
    <t>喀地财教〔2021〕70号</t>
  </si>
  <si>
    <t>2021年自治区人民政府励志奖学金和助学金</t>
  </si>
  <si>
    <t>2021年自治区第二批城乡义务教育补助（内初班营养餐）</t>
  </si>
  <si>
    <t>新财教〔2020〕192号</t>
  </si>
  <si>
    <t>喀地财教〔2021〕4号</t>
  </si>
  <si>
    <t>2021年改善普通高中学校办学条件补助资金</t>
  </si>
  <si>
    <t>2021年促进教育事业发展专项</t>
  </si>
  <si>
    <t>2021年新疆区内初中班专项经费</t>
  </si>
  <si>
    <t>2021年自治区教育补助资金（自治区高校班主任、辅导员补贴经费）</t>
  </si>
  <si>
    <t>2021年自治区学生资助补助项目（中等职业技工教育免学费）</t>
  </si>
  <si>
    <t>2021年学生资助补助项目</t>
  </si>
  <si>
    <t>2021年城乡义务教育项目（校舍安全保障长效机制）</t>
  </si>
  <si>
    <t>2021年自治区教育补助资金（南疆四地州乡村教师补助资金）</t>
  </si>
  <si>
    <t>2021年新疆西藏等地区教育特殊补助资金（技工学校学生免教材费）</t>
  </si>
  <si>
    <t>新财教〔2020〕196号</t>
  </si>
  <si>
    <t>喀地财教〔2020〕55号</t>
  </si>
  <si>
    <t>2021年学生资助补助资金（中等职业教育免学费）</t>
  </si>
  <si>
    <t>新财教〔2021〕60号</t>
  </si>
  <si>
    <t>喀地财教〔2021〕26号</t>
  </si>
  <si>
    <t>2021年现代职业教育质量提升计划（中职学校改善办学条件奖补）项目</t>
  </si>
  <si>
    <t>2021年学生资助补助资金（普通高中助学金）</t>
  </si>
  <si>
    <t>2021年自治区教育补助资金（自治区学前三年教育发展保障经费）</t>
  </si>
  <si>
    <t>新财教〔2021〕98号</t>
  </si>
  <si>
    <t>喀地财教〔2021〕38号</t>
  </si>
  <si>
    <t>2021年义务教育薄弱环节改善与能力提升项目</t>
  </si>
  <si>
    <t>2021年自治区高校伙食补助资金</t>
  </si>
  <si>
    <t>新财教〔2021〕15号</t>
  </si>
  <si>
    <t>喀地财教〔2021〕19号</t>
  </si>
  <si>
    <t>2021年特岗教师提高绩效工资补助项目</t>
  </si>
  <si>
    <t>2021年城乡义务教育补助(南疆四地州乡村教师生活补助）项目</t>
  </si>
  <si>
    <t>2021年城乡义务教育项目（乡村教师）</t>
  </si>
  <si>
    <t>2021年高校学生退役士兵国家助学金</t>
  </si>
  <si>
    <t>2021年城乡义务教育补助（校舍安全保障）项目</t>
  </si>
  <si>
    <t>新财教〔2020〕195号</t>
  </si>
  <si>
    <t>喀地财教〔2021〕12号</t>
  </si>
  <si>
    <t>2021年“三区”人才计划教师专项工作补助经费(春季银铃讲学）</t>
  </si>
  <si>
    <t>2021年新疆西藏等地区教育特殊补助资金（学前三年免费教育保障经费）</t>
  </si>
  <si>
    <t>新财教〔2021〕57号</t>
  </si>
  <si>
    <t>喀地财教〔2021〕33号</t>
  </si>
  <si>
    <t>2021年自治区自聘教师补助资金</t>
  </si>
  <si>
    <t>2021年学生资助补助资金（高等教育本专科国家励志奖学金）</t>
  </si>
  <si>
    <t>新财教〔2020〕186号</t>
  </si>
  <si>
    <t>喀地财教〔2020〕53号</t>
  </si>
  <si>
    <t>2021年现代职业教育质量提升计划专项（教师质量提升资金）</t>
  </si>
  <si>
    <t>2021年学生资助补助（本专科国家助学金）项目</t>
  </si>
  <si>
    <t>2021年学生资助补助资金（高等教育本专科国家助学金）</t>
  </si>
  <si>
    <t>2021年城乡义务教育补助（公用经费）项目</t>
  </si>
  <si>
    <t>新财教〔2021〕72号</t>
  </si>
  <si>
    <t>喀地财教〔2021〕30号</t>
  </si>
  <si>
    <t>2021年中央第二批特殊教育补助资金</t>
  </si>
  <si>
    <t>2021年国家助学贷款奖补资金</t>
  </si>
  <si>
    <t>2021年新疆西藏等地区教育特殊补助资金（学前特岗教师工资）</t>
  </si>
  <si>
    <t>新财教〔2020〕193号</t>
  </si>
  <si>
    <t>喀地财教〔2021〕5号</t>
  </si>
  <si>
    <t>2021年特殊教育补助专项资金</t>
  </si>
  <si>
    <t>新财教〔2021〕155号</t>
  </si>
  <si>
    <t>喀地财教〔2021〕59号</t>
  </si>
  <si>
    <t>2021年新疆西藏等地区教育特殊补助（巩固教育脱贫攻坚成果同乡村振兴有效衔接资金)</t>
  </si>
  <si>
    <t>2021年学生资助补助（南疆四地州普通高中免学费）项目</t>
  </si>
  <si>
    <t>2021年城乡义务教育项目（特岗教师工资性补助）</t>
  </si>
  <si>
    <t>2021年学生资助补助资金（中等职业教育助学金）</t>
  </si>
  <si>
    <t>2021年学生资助补助资金（普通高中免学费）</t>
  </si>
  <si>
    <t>2021年自治区教育补助资金（自治区义务教育阶段班主任津贴补贴补助经费）</t>
  </si>
  <si>
    <t>2021年现代职业教育质量提升计划专项（现代职业教育质量提升）</t>
  </si>
  <si>
    <t>2021年城乡义务教育补助（家庭经济困难学生生活费）项目</t>
  </si>
  <si>
    <t>新财教〔2021〕14号</t>
  </si>
  <si>
    <t>喀地财教〔2021〕18号</t>
  </si>
  <si>
    <t>2021年自聘教师提高薪酬水平补助项目</t>
  </si>
  <si>
    <t>2021年城乡义务教育项目（寄宿生生活费）</t>
  </si>
  <si>
    <t>新财教〔2021〕141号</t>
  </si>
  <si>
    <t>喀地财教〔2021〕49号</t>
  </si>
  <si>
    <t>2021年中央义务教育薄弱环节改善与能力提升项目（第二批）</t>
  </si>
  <si>
    <t>新财教〔2021〕77号</t>
  </si>
  <si>
    <t>喀地财教〔2021〕31号</t>
  </si>
  <si>
    <t>2021年改善普通高中办学条件中央补助资金（第二批）</t>
  </si>
  <si>
    <t>2021年自治区城乡义务教育项目（特岗教师）</t>
  </si>
  <si>
    <t>2021年“三区”人才计划教师专项工作补助经费(三区春季支教）</t>
  </si>
  <si>
    <t>2021年学生资助补助（中等职业教育助学金）</t>
  </si>
  <si>
    <t>新财教〔2021〕105号</t>
  </si>
  <si>
    <t>喀地财教〔2021〕40号</t>
  </si>
  <si>
    <t>2021年自治区中等职业教育学校生均公用经费（第二批）</t>
  </si>
  <si>
    <t>新财教〔2021〕99号</t>
  </si>
  <si>
    <t>喀地财教〔2021〕39号</t>
  </si>
  <si>
    <t>2021年城乡义务教育学校校舍安全保障长效机制项目</t>
  </si>
  <si>
    <t>新财教〔2021〕206号</t>
  </si>
  <si>
    <t>喀地财教〔2021〕73号</t>
  </si>
  <si>
    <t>2021年普通高考未升学考生继续接受职业教育保障经费</t>
  </si>
  <si>
    <t>2021年自治区教育补助资金（高校少数民族预科学生学费和住宿费补助资金）</t>
  </si>
  <si>
    <t>2021年城乡义务教育项目（公用经费）</t>
  </si>
  <si>
    <t>2021年自治区教育补助资金（南疆四地州中小学幼儿园配备保安人员工资补助）</t>
  </si>
  <si>
    <t>2021年自治区学生资助补助资金（中等职业技工教育免学费）</t>
  </si>
  <si>
    <t>2021年学生资助补助资金（普通高中建档立卡学生免学费）</t>
  </si>
  <si>
    <t>2021年自治区高校班主任、辅导员补贴资金</t>
  </si>
  <si>
    <t>2021年自治区第二批城乡义务教育补助（公用经费）</t>
  </si>
  <si>
    <t>新财教〔2021〕84号</t>
  </si>
  <si>
    <t>喀地财教〔2021〕34号</t>
  </si>
  <si>
    <t>2021年上半年自治区选派南疆支教干部生活费补助经费</t>
  </si>
  <si>
    <t>2021年自治区教育补助资金（中等职业教育学校生均公用经费）</t>
  </si>
  <si>
    <t>新财教〔2020〕191号</t>
  </si>
  <si>
    <t>喀地财教〔2021〕11号</t>
  </si>
  <si>
    <t>2021年支持学前教育发展专项</t>
  </si>
  <si>
    <t>2021年自治区学生资助补助资金（普通高中南疆四地州免学费）</t>
  </si>
  <si>
    <t>2021年自治区学生资助补助项目（普通高中建档立卡免学杂费）</t>
  </si>
  <si>
    <t>2021年学生资助补助（技工奖学金）项目</t>
  </si>
  <si>
    <t xml:space="preserve">    2300246</t>
  </si>
  <si>
    <t xml:space="preserve">    科学技术共同财政事权转移支付支出</t>
  </si>
  <si>
    <t>新财教〔2020〕200号</t>
  </si>
  <si>
    <t>喀地财教〔2021〕16号</t>
  </si>
  <si>
    <t>2021年全国“基层科普行动计划”项目资金</t>
  </si>
  <si>
    <t>新财教〔2020〕169号</t>
  </si>
  <si>
    <t>喀地财教〔2021〕8号</t>
  </si>
  <si>
    <t>2021年自治区科技馆免费开放补助资金</t>
  </si>
  <si>
    <t>新财教〔2021〕54号</t>
  </si>
  <si>
    <t>喀地财教〔2021〕25号</t>
  </si>
  <si>
    <t>2021年“三区”科技人才支持计划资金</t>
  </si>
  <si>
    <t xml:space="preserve">    2300247</t>
  </si>
  <si>
    <t xml:space="preserve">    文化旅游体育与传媒共同财政事权转移支付支出</t>
  </si>
  <si>
    <t>新财教〔2020〕206号</t>
  </si>
  <si>
    <t>喀地财教〔2021〕23号</t>
  </si>
  <si>
    <t>2021年中央补助地方公共文化服务体系建设补助（一般项目、绩效奖励）资金</t>
  </si>
  <si>
    <t>新财教〔2021〕59号</t>
  </si>
  <si>
    <t>喀地财教〔2021〕24号</t>
  </si>
  <si>
    <t>2021年国家非物质文化遗产保护项目（第二批）</t>
  </si>
  <si>
    <t>新财教〔2020〕207号</t>
  </si>
  <si>
    <t>喀地财教〔2020〕52号</t>
  </si>
  <si>
    <t>2021年中央补助地方公共文化服务体系建设补助资金（2021年中央广播电视节目无线覆盖工程（模拟信号覆盖）运行维护费）</t>
  </si>
  <si>
    <t>新财教〔2021〕68号</t>
  </si>
  <si>
    <t>喀地财教〔2021〕28号</t>
  </si>
  <si>
    <t>2021年文化人才专项经费</t>
  </si>
  <si>
    <t>喀地财教〔2021〕72号</t>
  </si>
  <si>
    <t>2021年中央补助地方公共文化服务体系建设补助资金</t>
  </si>
  <si>
    <t>喀地财教〔2020〕51号</t>
  </si>
  <si>
    <t>2021年中央补助地方公共文化服务体系建设补助资金（一般项目、绩效奖励）预算资金（农村文化建设资金）</t>
  </si>
  <si>
    <t>新财教〔2020〕181号</t>
  </si>
  <si>
    <t>喀地财教〔2020〕50号</t>
  </si>
  <si>
    <t>2021年度国家非物质文化遗产保护专项资金（2021年国家级代表性传承人传习活动补助资金）</t>
  </si>
  <si>
    <t>喀地财教〔2021〕37号</t>
  </si>
  <si>
    <t>2021年中央补助地方公共文化服务体系资金</t>
  </si>
  <si>
    <t>新财教〔2020〕183号</t>
  </si>
  <si>
    <t>喀地财教〔2021〕14号</t>
  </si>
  <si>
    <t>2021年度东风工程市场监管和版权保护工作经费</t>
  </si>
  <si>
    <t>新财教〔2020〕212号</t>
  </si>
  <si>
    <t>喀地财教〔2021〕7号</t>
  </si>
  <si>
    <t>2021年自治区旅游发展专项资金</t>
  </si>
  <si>
    <t>新财教〔2021〕157号</t>
  </si>
  <si>
    <t>喀地财教〔2021〕61号</t>
  </si>
  <si>
    <t>新财教〔2020〕177号</t>
  </si>
  <si>
    <t>喀地财教〔2020〕48号</t>
  </si>
  <si>
    <t>2021年全区博物馆纪念馆逐步免费开放补助资金</t>
  </si>
  <si>
    <t>新财教〔2021〕147号</t>
  </si>
  <si>
    <t>喀地财教〔2021〕56号</t>
  </si>
  <si>
    <t>2021年旅游厕所奖补资金</t>
  </si>
  <si>
    <t>2021年中央补助地方公共文化服务体系建设补助资金（第四批）</t>
  </si>
  <si>
    <t>新财教〔2021〕78号</t>
  </si>
  <si>
    <t>喀地财教〔2021〕35号</t>
  </si>
  <si>
    <t>2021年中央支持地方公共文化服务体系建设补助资金（新时代文明实践中心建设项目）</t>
  </si>
  <si>
    <t>2021年中央补助地方公共文化服务体系建设资金</t>
  </si>
  <si>
    <t>2021年广播电视村村通维护经费</t>
  </si>
  <si>
    <t>新财教〔2021〕154号</t>
  </si>
  <si>
    <t>喀地财教〔2021〕57号</t>
  </si>
  <si>
    <t>2021年自治区文物保护专项资金</t>
  </si>
  <si>
    <t>2021年度国家非物质文化遗产保护专项资金（2021年重点项目保护补助资金）</t>
  </si>
  <si>
    <t>新财教〔2020〕179号</t>
  </si>
  <si>
    <t>喀地财教〔2020〕49号</t>
  </si>
  <si>
    <t>2021年美术馆、公共图书馆、文化馆（站）免费开放补助资金（自治区补助资金）</t>
  </si>
  <si>
    <t>新财教〔2021〕80号</t>
  </si>
  <si>
    <t>新财教〔2020〕213号</t>
  </si>
  <si>
    <t>喀地财教〔2021〕13号</t>
  </si>
  <si>
    <t>2021年度自治区非物质文化遗产保护专项资金（自治区级非遗代表性传承人补助经费）</t>
  </si>
  <si>
    <t>2021年美术馆、公共图书馆、文化馆（站）免费开放补助资金（中央补助资金）</t>
  </si>
  <si>
    <t>新财教〔2021〕127号</t>
  </si>
  <si>
    <t>喀地财教〔2021〕47号</t>
  </si>
  <si>
    <t>2021年旅游发展专项资金（统筹整合部分）</t>
  </si>
  <si>
    <t>新财教〔2020〕184号</t>
  </si>
  <si>
    <t>喀地财教〔2020〕57号</t>
  </si>
  <si>
    <t>2021年度自治区野外文物保护单位看护人员专项补助经费</t>
  </si>
  <si>
    <t>喀地财教〔2021〕65号</t>
  </si>
  <si>
    <t>2021年中央补助地方公共文化服务体系建设补助资金（第五批）</t>
  </si>
  <si>
    <t>新财教〔2021〕79号</t>
  </si>
  <si>
    <t>喀地财教〔2021〕36号</t>
  </si>
  <si>
    <t>2021年少数民族地区和边疆地区文化安全补助资金（少数民族语言广播电视节目译制经费）</t>
  </si>
  <si>
    <t>2021年中央补助地方公共文化服务体系建设补助资金（2021年中央广播电视节目无线覆盖工程（数字）运行维护费）</t>
  </si>
  <si>
    <t>新财教〔2020〕182号</t>
  </si>
  <si>
    <t>喀地财教〔2021〕15号</t>
  </si>
  <si>
    <t>2021年中央支持地方公共文化服务体系建设补助资金（县级融媒体中心建设项目）</t>
  </si>
  <si>
    <t>2021年少数民族地区和边疆地区文化安全补助资金（全疆地县台站运行维护经费）</t>
  </si>
  <si>
    <t>新财教〔2021〕71号</t>
  </si>
  <si>
    <t>喀地财教〔2021〕29号</t>
  </si>
  <si>
    <t>2021年度自治区文艺扶持激励项目</t>
  </si>
  <si>
    <t>2021年少数民族语言广播电视节目译制经费</t>
  </si>
  <si>
    <t>新财教〔2020〕151号</t>
  </si>
  <si>
    <t>喀地财教〔2020〕42号</t>
  </si>
  <si>
    <t>2021年公共体育场馆向社会免费或低收费开放补助项目（中央补助资金）</t>
  </si>
  <si>
    <t>新财教〔2020〕208号</t>
  </si>
  <si>
    <t>喀地财教〔2020〕58号</t>
  </si>
  <si>
    <t>2021年广播电视“村村通”运行维护费用聘用人员经费</t>
  </si>
  <si>
    <t>新财教〔2020〕211号</t>
  </si>
  <si>
    <t>喀地财教〔2020〕59号</t>
  </si>
  <si>
    <t>2021年自治区广播电视节目无线覆盖运行维护经费</t>
  </si>
  <si>
    <t>喀地财教〔2021〕17号</t>
  </si>
  <si>
    <t>2021年公共文化服务体系建设补助资金（本级）</t>
  </si>
  <si>
    <t>新财教〔2021〕160号</t>
  </si>
  <si>
    <t>喀地财教〔2021〕63号</t>
  </si>
  <si>
    <t>第十四届全运会获奖运动员、教练员和有关单位奖励经费</t>
  </si>
  <si>
    <t>2021年西新工程全疆地县台站运行维护经费</t>
  </si>
  <si>
    <t>2021年公共体育场馆向社会免费或低收费开放补助资金（自治区补助资金）</t>
  </si>
  <si>
    <t xml:space="preserve">    2300248</t>
  </si>
  <si>
    <t xml:space="preserve">    社会保障和就业共同财政事权转移支付支出</t>
  </si>
  <si>
    <t>新财社〔2021〕230号</t>
  </si>
  <si>
    <t>喀地财社〔2021〕74号</t>
  </si>
  <si>
    <t>2021年自治区财政调整机关事业单位退休人员基本养老金水平补助项目</t>
  </si>
  <si>
    <t>新财社〔2020〕298号</t>
  </si>
  <si>
    <t>喀地财社〔2021〕15号</t>
  </si>
  <si>
    <t>就业补助资金（自治区）</t>
  </si>
  <si>
    <t>新财社〔2020〕235号</t>
  </si>
  <si>
    <t>喀地财社〔2020〕121号</t>
  </si>
  <si>
    <t>退役安置补助经费（中央）</t>
  </si>
  <si>
    <t>新财社〔2021〕278号</t>
  </si>
  <si>
    <t>喀地财社〔2021〕96号</t>
  </si>
  <si>
    <t>2021年高校毕业生“三支一扶”计划中央补助项目</t>
  </si>
  <si>
    <t>新财社〔2021〕41号</t>
  </si>
  <si>
    <t>喀地财社〔2021〕22号</t>
  </si>
  <si>
    <t>城乡居民基本养老保险第二批补助资金（自治区）</t>
  </si>
  <si>
    <t>新财社〔2020〕276号</t>
  </si>
  <si>
    <t>喀地财社〔2021〕6号</t>
  </si>
  <si>
    <t>困难残疾人生活补助和重度残疾人护理补贴资金（自治区）</t>
  </si>
  <si>
    <t>残疾人事业发展补助资金（中央）</t>
  </si>
  <si>
    <t>新财社〔2020〕250号</t>
  </si>
  <si>
    <t>喀地财社〔2020〕159号</t>
  </si>
  <si>
    <t>就业补助资金（中央）</t>
  </si>
  <si>
    <t>新财企〔2020〕84号</t>
  </si>
  <si>
    <t>喀地财企〔2020〕29号</t>
  </si>
  <si>
    <t>提前下达2021年中央财政国有企业办职教幼教退休教师生活待遇补贴资金预算</t>
  </si>
  <si>
    <t>新财社〔2021〕202号</t>
  </si>
  <si>
    <t>喀地财社〔2021〕65号</t>
  </si>
  <si>
    <t>2021年中央财政调整机关事业单位退休人员基本养老金水平补助项目</t>
  </si>
  <si>
    <t>新财企〔2021〕48号</t>
  </si>
  <si>
    <t>喀地财企〔2021〕13号</t>
  </si>
  <si>
    <t>区属国有企业办医院退休人员2021年4月－2022年3月生活待遇补助资金</t>
  </si>
  <si>
    <t>新财社〔2020〕307号</t>
  </si>
  <si>
    <t>喀地财社〔2020〕144号</t>
  </si>
  <si>
    <t>企业军队转业干部生活困难补助资金（自治区）</t>
  </si>
  <si>
    <t>新财社〔2020〕252号</t>
  </si>
  <si>
    <t>喀地财社〔2020〕156号</t>
  </si>
  <si>
    <t>困难群众救助补助资金（中央）</t>
  </si>
  <si>
    <t>新财社〔2021〕209号</t>
  </si>
  <si>
    <t>喀地财社〔2021〕67号</t>
  </si>
  <si>
    <t>2021年中央第四批优抚对象补助项目</t>
  </si>
  <si>
    <t>新财社〔2021〕188号</t>
  </si>
  <si>
    <t>喀地财社〔2021〕66号</t>
  </si>
  <si>
    <t>中央财政第一批退役安置补助项目</t>
  </si>
  <si>
    <t>新财社〔2021〕195号</t>
  </si>
  <si>
    <t>喀地财社〔2021〕63号</t>
  </si>
  <si>
    <t>2021年中央财政县级以下烈士纪念设施整修工程项目</t>
  </si>
  <si>
    <t>新财社〔2021〕129号</t>
  </si>
  <si>
    <t>喀地财社〔2021〕46号</t>
  </si>
  <si>
    <t>中央第一批优抚对象补助项目</t>
  </si>
  <si>
    <t>新财社〔2021〕145号</t>
  </si>
  <si>
    <t>喀地财社〔2021〕47号</t>
  </si>
  <si>
    <t>中央第二批优抚对象补助项目</t>
  </si>
  <si>
    <t>新财企〔2021〕18号</t>
  </si>
  <si>
    <t>喀地财企〔2021〕6号</t>
  </si>
  <si>
    <t>拨付2021年4月－2022年3月国有企业办中小学退休教师各项补贴经费</t>
  </si>
  <si>
    <t>新财社〔2020〕278号</t>
  </si>
  <si>
    <t>喀地财社〔2021〕3号</t>
  </si>
  <si>
    <t>农村幸福大院运转补助资金（自治区）</t>
  </si>
  <si>
    <t>新财社〔2020〕320号</t>
  </si>
  <si>
    <t>喀地财社〔2021〕5号</t>
  </si>
  <si>
    <t>退役安置补助经费（自治区）</t>
  </si>
  <si>
    <t>新财企〔2021〕17号</t>
  </si>
  <si>
    <t>喀地财企〔2021〕5号</t>
  </si>
  <si>
    <t>拨付2021年4月－2022年3月1995年前退休（退职）人员生活补贴财政补助资金</t>
  </si>
  <si>
    <t>新财社〔2021〕226号</t>
  </si>
  <si>
    <t>喀地财社〔2021〕77号</t>
  </si>
  <si>
    <t>2021年中央军队转业干部补助项目</t>
  </si>
  <si>
    <t>新财社〔2021〕71号</t>
  </si>
  <si>
    <t>喀地财社〔2021〕30号</t>
  </si>
  <si>
    <t>中央财政第二批就业补助项目</t>
  </si>
  <si>
    <t>新财社〔2020〕289号</t>
  </si>
  <si>
    <t>喀地财社〔2020〕134号</t>
  </si>
  <si>
    <t>机关事业单位基本养老保险补助资金（自治区）</t>
  </si>
  <si>
    <t>新财社〔2020〕304号</t>
  </si>
  <si>
    <t>喀地财社〔2020〕126号</t>
  </si>
  <si>
    <t>残疾人补助资金（自治区）</t>
  </si>
  <si>
    <t>新财企〔2020〕86号</t>
  </si>
  <si>
    <t>喀地财企〔2020〕31号</t>
  </si>
  <si>
    <t>提前下达2021年4月－2022年3月国有企业办中小学退休教师待遇补差经费</t>
  </si>
  <si>
    <t>新财社〔2021〕211号</t>
  </si>
  <si>
    <t>喀地财社〔2021〕76号</t>
  </si>
  <si>
    <t>2021年困难残疾人和重度残疾人护理补贴项目</t>
  </si>
  <si>
    <t>新财社〔2020〕300号</t>
  </si>
  <si>
    <t>喀地财社〔2021〕16号</t>
  </si>
  <si>
    <t>困难群众救助补助资金（自治区）</t>
  </si>
  <si>
    <t>新财社〔2021〕120号</t>
  </si>
  <si>
    <t>喀地财社〔2021〕41号</t>
  </si>
  <si>
    <t>自治区部分优抚对象生活补助提标项目</t>
  </si>
  <si>
    <t>新财社〔2021〕96号</t>
  </si>
  <si>
    <t>喀地财社〔2021〕37号</t>
  </si>
  <si>
    <t>第二批民办养老机构自治区补助项目</t>
  </si>
  <si>
    <t>新财社〔2020〕279号</t>
  </si>
  <si>
    <t>喀地财社〔2021〕4号</t>
  </si>
  <si>
    <t>80岁以上老人生活补助和免费体检补助资金（自治区）</t>
  </si>
  <si>
    <t>新财社〔2020〕277号</t>
  </si>
  <si>
    <t>喀地财社〔2021〕2号</t>
  </si>
  <si>
    <t>民办养老机构补助资金（自治区）</t>
  </si>
  <si>
    <t>新财社〔2021〕317号</t>
  </si>
  <si>
    <t>喀地财社〔2021〕89号</t>
  </si>
  <si>
    <t>2021年中央财政京外单位属地参加机关事业单位养老保险补助项目</t>
  </si>
  <si>
    <t>新财企〔2020〕85号</t>
  </si>
  <si>
    <t>喀地财企〔2020〕30号</t>
  </si>
  <si>
    <t>提前下达2021年4月－2022年3月1995年前退休人员生活补贴资金</t>
  </si>
  <si>
    <t>新财社〔2021〕197号</t>
  </si>
  <si>
    <t>喀地财社〔2021〕68号</t>
  </si>
  <si>
    <t>2021年中央第二批退役安置补助项目</t>
  </si>
  <si>
    <t>新财社〔2021〕72号</t>
  </si>
  <si>
    <t>喀地财社〔2021〕26号</t>
  </si>
  <si>
    <t>中央财政残疾人事业发展补助项目</t>
  </si>
  <si>
    <t>新财社〔2020〕275号</t>
  </si>
  <si>
    <t>喀地财社〔2020〕132号</t>
  </si>
  <si>
    <t>机关事业单位养老保险补助资金（中央）</t>
  </si>
  <si>
    <t>新财社〔2021〕292号</t>
  </si>
  <si>
    <t>喀地财社〔2021〕85号</t>
  </si>
  <si>
    <t>调整中央部分困难群众救助补助项目</t>
  </si>
  <si>
    <t>新财社〔2021〕185号</t>
  </si>
  <si>
    <t>喀地财社〔2021〕61号</t>
  </si>
  <si>
    <t>2021年中央城乡居民基本养老保险第二批补助项目</t>
  </si>
  <si>
    <t>新财社〔2020〕233号</t>
  </si>
  <si>
    <t>喀地财社〔2020〕131号</t>
  </si>
  <si>
    <t>城乡居民基本养老保险补助资金（中央）</t>
  </si>
  <si>
    <t>新财社〔2020〕303号</t>
  </si>
  <si>
    <t>喀地财社〔2020〕139号</t>
  </si>
  <si>
    <t>优抚对象补助经费（自治区）</t>
  </si>
  <si>
    <t>新财社〔2020〕249号</t>
  </si>
  <si>
    <t>喀地财社〔2020〕125号</t>
  </si>
  <si>
    <t>优抚对象补助经费（中央）</t>
  </si>
  <si>
    <t>新财社〔2021〕225号</t>
  </si>
  <si>
    <t>喀地财社〔2021〕78号</t>
  </si>
  <si>
    <t>2021年中央退役安置补助项目</t>
  </si>
  <si>
    <t>新财社〔2020〕287号</t>
  </si>
  <si>
    <t>喀地财社〔2020〕133号</t>
  </si>
  <si>
    <t>城乡居民基本养老保险补助资金（自治区）</t>
  </si>
  <si>
    <t>新财社〔2021〕125号</t>
  </si>
  <si>
    <t>喀地财社〔2021〕52号</t>
  </si>
  <si>
    <t>自治区抗击新冠肺炎疫情表彰奖励项目</t>
  </si>
  <si>
    <t>新财社〔2021〕73号</t>
  </si>
  <si>
    <t>喀地财社〔2021〕31号</t>
  </si>
  <si>
    <t>中央财政第二批困难群众救助补助项目</t>
  </si>
  <si>
    <t xml:space="preserve">    2300249</t>
  </si>
  <si>
    <t xml:space="preserve">    医疗卫生共同财政事权转移支付支出</t>
  </si>
  <si>
    <t>新财社〔2020〕284号</t>
  </si>
  <si>
    <t>喀地财社〔2021〕17号</t>
  </si>
  <si>
    <t>计划生育服务补助资金（自治区）</t>
  </si>
  <si>
    <t>新财社〔2020〕259号</t>
  </si>
  <si>
    <t>喀地财社〔2020〕137号</t>
  </si>
  <si>
    <t>基本药物制度补助资金（中央）</t>
  </si>
  <si>
    <t>新财社〔2020〕262号</t>
  </si>
  <si>
    <t>喀地财社〔2021〕33号</t>
  </si>
  <si>
    <t>基本公共卫生服务补助资金（中央）</t>
  </si>
  <si>
    <t>新财社〔2020〕272号</t>
  </si>
  <si>
    <t>喀地财社〔2020〕157号</t>
  </si>
  <si>
    <t>城乡居民基本医疗保险补助资金（自治区）</t>
  </si>
  <si>
    <t>新财社〔2021〕75号</t>
  </si>
  <si>
    <t>喀地财社〔2021〕25号</t>
  </si>
  <si>
    <t>中央财政医疗救助项目</t>
  </si>
  <si>
    <t>新财社〔2020〕263号</t>
  </si>
  <si>
    <t>喀地财社〔2020〕123号</t>
  </si>
  <si>
    <t>医疗服务与保障能力提升（卫生健康人才培养培训）中央补助资金</t>
  </si>
  <si>
    <t>新财社〔2021〕89号</t>
  </si>
  <si>
    <t>喀地财社〔2021〕38号</t>
  </si>
  <si>
    <t>中央第二批计划生育补助项目</t>
  </si>
  <si>
    <t>新财社〔2020〕282号</t>
  </si>
  <si>
    <t>喀地财社〔2020〕154号</t>
  </si>
  <si>
    <t>计划生育奖励扶助制度补助资金（自治区）</t>
  </si>
  <si>
    <t>新财社〔2020〕245号</t>
  </si>
  <si>
    <t>喀地财社〔2020〕124号</t>
  </si>
  <si>
    <t>新财社〔2021〕123号</t>
  </si>
  <si>
    <t>喀地财社〔2021〕45号</t>
  </si>
  <si>
    <t>城乡医疗救助补助资金（中央）</t>
  </si>
  <si>
    <t>新财社〔2020〕283号</t>
  </si>
  <si>
    <t>喀地财社〔2021〕13号</t>
  </si>
  <si>
    <t>医疗服务与保障能力提升（卫生健康人才队伍建设）补助资金（自治区）</t>
  </si>
  <si>
    <t>新财社〔2021〕167号</t>
  </si>
  <si>
    <t>喀地财社〔2021〕54号</t>
  </si>
  <si>
    <t>2021年自治区第二批基本公共卫生服务补助项目</t>
  </si>
  <si>
    <t>新财社〔2021〕92号</t>
  </si>
  <si>
    <t>喀地财社〔2021〕35号</t>
  </si>
  <si>
    <t>2021年度中央医疗服务与保障能力提升（医疗卫生机构能力建设）项目</t>
  </si>
  <si>
    <t>新财社〔2021〕91号</t>
  </si>
  <si>
    <t>中央第二批基本公共卫生服务补助项目</t>
  </si>
  <si>
    <t>新财社〔2021〕74号</t>
  </si>
  <si>
    <t>喀地财社〔2021〕27号</t>
  </si>
  <si>
    <t>2021年度中央医疗服务与保障能力提升（医疗保障服务能力提升部分）项目</t>
  </si>
  <si>
    <t>新财社〔2020〕265号</t>
  </si>
  <si>
    <t>喀地财社〔2020〕138号</t>
  </si>
  <si>
    <t>医疗服务与保障能力提升（中医药事业传承与发展部分）中央</t>
  </si>
  <si>
    <t>新财社〔2021〕219号</t>
  </si>
  <si>
    <t>喀地财社〔2021〕75号</t>
  </si>
  <si>
    <t>2021年中央财政城乡居民基本医疗保险第三批补助项目</t>
  </si>
  <si>
    <t>喀地财社〔2020〕151号</t>
  </si>
  <si>
    <t>新财社〔2020〕285号</t>
  </si>
  <si>
    <t>喀地财社〔2021〕14号</t>
  </si>
  <si>
    <t>公共卫生服务（地方公共卫生）补助资金（自治区）</t>
  </si>
  <si>
    <t>新财社〔2021〕208号</t>
  </si>
  <si>
    <t>喀地财社〔2021〕70号</t>
  </si>
  <si>
    <t>2021年自治区计划生育奖励扶助补助项目</t>
  </si>
  <si>
    <t>新财社〔2021〕90号</t>
  </si>
  <si>
    <t>喀地财社〔2021〕32号</t>
  </si>
  <si>
    <t>中央第二批基本药物制度补助项目</t>
  </si>
  <si>
    <t>新财社〔2020〕261号</t>
  </si>
  <si>
    <t>喀地财社〔2020〕153号</t>
  </si>
  <si>
    <t>计划生育转移支付资金（中央）</t>
  </si>
  <si>
    <t>新财社〔2021〕93号</t>
  </si>
  <si>
    <t>喀地财社〔2021〕34号</t>
  </si>
  <si>
    <t>中央第二批医疗服务与保障能力提升（卫生健康人才培养）补助项目</t>
  </si>
  <si>
    <t>新财社〔2021〕94号</t>
  </si>
  <si>
    <t>喀地财社〔2021〕36号</t>
  </si>
  <si>
    <t>中央医疗服务与保障能力提升（公立医院综合改革第二批）项目</t>
  </si>
  <si>
    <t>新财社〔2021〕269号</t>
  </si>
  <si>
    <t>喀地财社〔2021〕87号</t>
  </si>
  <si>
    <t>自治区城乡居民基本医疗保险补助项目</t>
  </si>
  <si>
    <t>新财社〔2021〕160号</t>
  </si>
  <si>
    <t>喀地财社〔2021〕56号</t>
  </si>
  <si>
    <t>2021年自治区第二批医疗服务与保障能力提升（卫生健康人才培养）补助项目</t>
  </si>
  <si>
    <t>新财社〔2020〕273号</t>
  </si>
  <si>
    <t>喀地财社〔2021〕12号</t>
  </si>
  <si>
    <t>全民参保及医疗服务经费（自治区）</t>
  </si>
  <si>
    <t>新财社〔2020〕271号</t>
  </si>
  <si>
    <t>喀地财社〔2021〕10号</t>
  </si>
  <si>
    <t>人身意外伤害保险补助资金（自治区）</t>
  </si>
  <si>
    <t>新财社〔2021〕193号</t>
  </si>
  <si>
    <t>喀地财社〔2021〕69号</t>
  </si>
  <si>
    <t>2021年中央计划生育奖励扶助制度补助项目</t>
  </si>
  <si>
    <t>新财社〔2021〕162号</t>
  </si>
  <si>
    <t>喀地财社〔2021〕55号</t>
  </si>
  <si>
    <t>2021年中央财政优抚对象医疗保障项目</t>
  </si>
  <si>
    <t>新财社〔2020〕238号</t>
  </si>
  <si>
    <t>喀地财社〔2020〕117号；喀地财社〔2020〕136号</t>
  </si>
  <si>
    <t>城乡居民基本医疗保险补助资金（中央）</t>
  </si>
  <si>
    <t>新财社〔2020〕264号</t>
  </si>
  <si>
    <t>喀地财社〔2020〕127号</t>
  </si>
  <si>
    <t>医疗服务与保障能力提升（公立医院综合改革）中央补助资金</t>
  </si>
  <si>
    <t>新财社〔2020〕305号</t>
  </si>
  <si>
    <t>喀地财社〔2020〕152号</t>
  </si>
  <si>
    <t>计划生育奖励扶助资金（自治区）</t>
  </si>
  <si>
    <t>新财社〔2020〕281号</t>
  </si>
  <si>
    <t>喀地财社〔2020〕146号</t>
  </si>
  <si>
    <t>医疗服务与保障能力提升（中医药传承与发展）自治区</t>
  </si>
  <si>
    <t>新财社〔2020〕306号</t>
  </si>
  <si>
    <t>喀地财社〔2020〕150号</t>
  </si>
  <si>
    <t>基本公共卫生服务补助资金（自治区）</t>
  </si>
  <si>
    <t>新财社〔2021〕244号</t>
  </si>
  <si>
    <t>喀地财社〔2021〕81号</t>
  </si>
  <si>
    <t>中央2021年第三批医疗服务与保障能力提升项目</t>
  </si>
  <si>
    <t xml:space="preserve">    2300250</t>
  </si>
  <si>
    <t xml:space="preserve">    节能环保共同财政事权转移支付支出</t>
  </si>
  <si>
    <t>新财资环〔2020〕90号</t>
  </si>
  <si>
    <t>喀地财建〔2020〕146号</t>
  </si>
  <si>
    <t>关于提前下达2021年中央林业草原生态保护恢复资金预算的通知</t>
  </si>
  <si>
    <t>提前下达2021年中央林业草原生态保护恢复资金</t>
  </si>
  <si>
    <t>提前下达2021年中央林业草原生态保护恢复资金（完善退耕还林政策补助）</t>
  </si>
  <si>
    <t>提前下达2021年中央林业草原生态保护恢复资金(生态护林员补助)</t>
  </si>
  <si>
    <t>新财建〔2020〕267号</t>
  </si>
  <si>
    <t>喀地财建〔2021〕4号</t>
  </si>
  <si>
    <t>提前下达2021年节能减排补助资金用于节能与新能源公交车运营补助资金预算</t>
  </si>
  <si>
    <t>新财资环〔2020〕93号</t>
  </si>
  <si>
    <t>喀地财建〔2020〕157号</t>
  </si>
  <si>
    <t>提前下达2021年节能减排补助资金预算（第二批）</t>
  </si>
  <si>
    <t>喀地财建〔2020〕145号</t>
  </si>
  <si>
    <t>关于提前下达2021年中央林业草原生态保护恢复资金（统筹整合部分）预算的通知</t>
  </si>
  <si>
    <t>新财建〔2021〕154号</t>
  </si>
  <si>
    <t>喀地财建〔2021〕96号</t>
  </si>
  <si>
    <t>下达2021年自治区节能减排专项资金预算</t>
  </si>
  <si>
    <t>新财资环〔2021〕84号</t>
  </si>
  <si>
    <t>喀地财建〔2021〕87号</t>
  </si>
  <si>
    <t>2021年中央林业草原生态保护恢复资金（第二批）</t>
  </si>
  <si>
    <t xml:space="preserve">    2300251</t>
  </si>
  <si>
    <t xml:space="preserve">    城乡社区共同财政事权转移支付支出</t>
  </si>
  <si>
    <t>新财建〔2021〕174号</t>
  </si>
  <si>
    <t>喀地财建〔2021〕105号</t>
  </si>
  <si>
    <t>城市发展补助资金</t>
  </si>
  <si>
    <t>新财农〔2020〕115号</t>
  </si>
  <si>
    <t>喀地财农〔2020〕67号</t>
  </si>
  <si>
    <t>提前下达2021年自治区畜牧业生产发展资金（统筹整合部分）</t>
  </si>
  <si>
    <t>新财农〔2020〕95号</t>
  </si>
  <si>
    <t>喀地财农〔2020〕54号</t>
  </si>
  <si>
    <t>提前下达2021年中央水利发展资金预算（统筹整合部分）</t>
  </si>
  <si>
    <t>新财资环〔2021〕83号</t>
  </si>
  <si>
    <t>喀地财建〔2021〕89号</t>
  </si>
  <si>
    <t>拨付2021年中央林业改革发展资金（第二批）</t>
  </si>
  <si>
    <t>新财农〔2021〕29号</t>
  </si>
  <si>
    <t>喀地财农〔2021〕8号</t>
  </si>
  <si>
    <t>2021年中央动物防疫等补助经费预算的通知</t>
  </si>
  <si>
    <t>新财农〔2021〕97号</t>
  </si>
  <si>
    <t>喀地财农〔2021〕35号</t>
  </si>
  <si>
    <t>下达2021年中央农业生产和水利救灾资金预算（第二批）</t>
  </si>
  <si>
    <t>新财农〔2021〕31号</t>
  </si>
  <si>
    <t>喀地财农〔2021〕12号</t>
  </si>
  <si>
    <t>下达2021年农业资源及生态保护补助资金</t>
  </si>
  <si>
    <t>新财农〔2020〕114号</t>
  </si>
  <si>
    <t>喀地财农〔2020〕70号</t>
  </si>
  <si>
    <t>提前下达2021年自治区动物防疫等补助资金</t>
  </si>
  <si>
    <t>新财农〔2020〕97号</t>
  </si>
  <si>
    <t>喀地财农〔2020〕60号</t>
  </si>
  <si>
    <t>提前下达2021年中央动物防疫等补助经费预算</t>
  </si>
  <si>
    <t>新财金〔2020〕66号</t>
  </si>
  <si>
    <t>喀地财金〔2020〕30号</t>
  </si>
  <si>
    <t>2021年自治区财政农业保险保费补贴</t>
  </si>
  <si>
    <t>新财农〔2021〕56号</t>
  </si>
  <si>
    <t>喀地财农〔2021〕21号</t>
  </si>
  <si>
    <t>关于下达2021年自治区农机购置补贴资金预算的通知</t>
  </si>
  <si>
    <t>新财金〔2020〕62号；新财金〔2021〕50号</t>
  </si>
  <si>
    <t>喀地财金〔2020〕26号；喀地财金〔2021〕25号</t>
  </si>
  <si>
    <t>2021年中央财政农业保险保费补贴</t>
  </si>
  <si>
    <t>新财农〔2020〕131号</t>
  </si>
  <si>
    <t>喀地财农〔2020〕69号</t>
  </si>
  <si>
    <t>提前下达2021年自治区大中型水库移民后期扶持资金</t>
  </si>
  <si>
    <t>新财农〔2020〕102号</t>
  </si>
  <si>
    <t>喀地财农〔2020〕61号</t>
  </si>
  <si>
    <t>提前下达2021年中央农田建设补助资金（统筹整合部分）</t>
  </si>
  <si>
    <t>新财农〔2020〕105号</t>
  </si>
  <si>
    <t>喀地财农〔2020〕62号</t>
  </si>
  <si>
    <t>提前下达2021年中央农业生产发展资金（项目部分）（农机购置补贴）</t>
  </si>
  <si>
    <t>新财农〔2020〕107号</t>
  </si>
  <si>
    <t>喀地财农〔2020〕63号</t>
  </si>
  <si>
    <t>提前下达2021年中央农业资源及生态保护补助（项目部分）</t>
  </si>
  <si>
    <t>新财资环〔2020〕89号</t>
  </si>
  <si>
    <t>喀地财建〔2020〕148号</t>
  </si>
  <si>
    <t>提前下达2021年中央林业改革发展资金（统筹整合部分）预算</t>
  </si>
  <si>
    <t>喀地财建〔2020〕149号</t>
  </si>
  <si>
    <t>提前下达2021年中央林业改革发展资金预算</t>
  </si>
  <si>
    <t>新财农〔2020〕120号</t>
  </si>
  <si>
    <t>喀地财农〔2020〕78号</t>
  </si>
  <si>
    <t>提前下达2021年自治区农业科技推广与服务专项补助资金（统筹整合部分）</t>
  </si>
  <si>
    <t>新财农〔2021〕21号</t>
  </si>
  <si>
    <t>喀地财农〔2021〕7号</t>
  </si>
  <si>
    <t>下达2021年中央农业生产和水利救灾资金预算（第一批）的通知</t>
  </si>
  <si>
    <t>提前下达2021年中央农业资源及生态保护补助资金</t>
  </si>
  <si>
    <t>新财农〔2021〕42号</t>
  </si>
  <si>
    <t>喀地财农〔2021〕14号</t>
  </si>
  <si>
    <t>下达2021年中央农业生产发展（农业生产社会化服务）资金预算</t>
  </si>
  <si>
    <t>新财农〔2020〕104号</t>
  </si>
  <si>
    <t>喀地财农〔2020〕58号</t>
  </si>
  <si>
    <t>提前下达2021年中央农业生产发展资金（统筹整合部分）</t>
  </si>
  <si>
    <t>提前下达2021年中央农业生产发展资金（项目部分）</t>
  </si>
  <si>
    <t>新财农〔2020〕118号</t>
  </si>
  <si>
    <t>喀地财农〔2020〕76号</t>
  </si>
  <si>
    <t>提前下达2021年自治区农业生产发展资金（统筹整合部分）</t>
  </si>
  <si>
    <t>新财农〔2021〕82号</t>
  </si>
  <si>
    <t>喀地财农〔2021〕33号</t>
  </si>
  <si>
    <t>2021年自治区畜牧业高质量发展资金（畜禽资源普查）</t>
  </si>
  <si>
    <t>新财农〔2020〕125号</t>
  </si>
  <si>
    <t>喀地财农〔2020〕72号</t>
  </si>
  <si>
    <t>提前下达2021年自治区水利相关专项（项目部分）</t>
  </si>
  <si>
    <t>新财农〔2021〕5号</t>
  </si>
  <si>
    <t>喀地财农〔2021〕2号</t>
  </si>
  <si>
    <t>关于拨付2021年自治区财政扶持农机化发展专项资金</t>
  </si>
  <si>
    <t>提前下达2021年中央农业生产发展资金</t>
  </si>
  <si>
    <t>新财农〔2021〕57号</t>
  </si>
  <si>
    <t>喀地财农〔2021〕22号</t>
  </si>
  <si>
    <t>关于下达2021年自治区特大防汛补助费的通知</t>
  </si>
  <si>
    <t>新财金〔2021〕43号</t>
  </si>
  <si>
    <t>2020年农业保险保费补贴自治区第二批资金</t>
  </si>
  <si>
    <t>新财农〔2021〕24号</t>
  </si>
  <si>
    <t>喀地财农〔2021〕9号</t>
  </si>
  <si>
    <t>下达2021年中央水利发展资金（项目部分）</t>
  </si>
  <si>
    <t>新财农〔2020〕99号</t>
  </si>
  <si>
    <t>喀地财农〔2020〕56号</t>
  </si>
  <si>
    <t>提前下达2021年中央大中型水库移民后期扶持资金预算</t>
  </si>
  <si>
    <t>新财农〔2021〕30号</t>
  </si>
  <si>
    <t>喀地财农〔2021〕11号</t>
  </si>
  <si>
    <t>下达2021年生产发展资金</t>
  </si>
  <si>
    <t>新财农〔2020〕123号</t>
  </si>
  <si>
    <t>喀地财农〔2020〕77号</t>
  </si>
  <si>
    <t>提前下达2021年自治区农田建设补助资金（统筹整合部分）</t>
  </si>
  <si>
    <t>新财农〔2020〕126号</t>
  </si>
  <si>
    <t>喀地财农〔2020〕64号</t>
  </si>
  <si>
    <t>提前下达2021年自治区水利相关专项资金（统筹整合部分）</t>
  </si>
  <si>
    <t>新财农〔2021〕25号</t>
  </si>
  <si>
    <t>喀地财农〔2021〕10号</t>
  </si>
  <si>
    <t>下达2021年中央水利发展资金（统筹整合部分）</t>
  </si>
  <si>
    <t>新财农〔2021〕20号</t>
  </si>
  <si>
    <t>喀地财农〔2021〕5号</t>
  </si>
  <si>
    <t>2021年第二批中央农田建设补助资金（统筹整合部分）</t>
  </si>
  <si>
    <t>新财农〔2021〕36号</t>
  </si>
  <si>
    <t>喀地财农〔2021〕15号</t>
  </si>
  <si>
    <t>2021年自治区农村人居环境整治资金（第二批）的通知</t>
  </si>
  <si>
    <t>新财农〔2020〕106号</t>
  </si>
  <si>
    <t>喀地财农〔2020〕59号</t>
  </si>
  <si>
    <t>提前下达2021年中央农业资源及生态保护补助（统筹整合部分）</t>
  </si>
  <si>
    <t>新财农〔2020〕117号</t>
  </si>
  <si>
    <t>喀地财农〔2020〕79号</t>
  </si>
  <si>
    <t>提前下达2021年自治区农业生产发展资金（项目部分）的通知</t>
  </si>
  <si>
    <t>新财农〔2020〕116号</t>
  </si>
  <si>
    <t>喀地财农〔2020〕71号</t>
  </si>
  <si>
    <t>提前下达2021年自治区畜牧生产发展资金（项目部分）</t>
  </si>
  <si>
    <t>新财农〔2021〕81号</t>
  </si>
  <si>
    <t>喀地财农〔2021〕34号</t>
  </si>
  <si>
    <t>2021年自治区动物防疫等补助经费（2020年3月－8月强制扑杀）</t>
  </si>
  <si>
    <t>新财农〔2021〕33号</t>
  </si>
  <si>
    <t>喀地财农〔2021〕13号</t>
  </si>
  <si>
    <t>2021年中央动物防疫等补助经费（2020年9月－2021年2月强制扑杀）的通知</t>
  </si>
  <si>
    <t>新财农〔2021〕50号</t>
  </si>
  <si>
    <t>喀地财农〔2021〕20号</t>
  </si>
  <si>
    <t>2021年中央成品油价格调整对渔业补助资金－－中央</t>
  </si>
  <si>
    <t xml:space="preserve">    2300253</t>
  </si>
  <si>
    <t xml:space="preserve">    交通运输共同财政事权转移支付支出</t>
  </si>
  <si>
    <t>新财建〔2021〕51号</t>
  </si>
  <si>
    <t>喀地财建〔2021〕49号</t>
  </si>
  <si>
    <t>下达2021年车辆购置税收入补助地方资金预算（第一批）用于普通省道及农村公路建设项目</t>
  </si>
  <si>
    <t>新财建〔2021〕63号</t>
  </si>
  <si>
    <t>喀地财建〔2021〕91号</t>
  </si>
  <si>
    <t>下达2021年车辆购置税收入补助地方（第二批）用于抵边自然村通硬化路项目建设资金</t>
  </si>
  <si>
    <t>新财建〔2020〕282号</t>
  </si>
  <si>
    <t>喀地财建〔2021〕23号</t>
  </si>
  <si>
    <t>提前下达农村客运等行业成品油价格改革财政补贴资金</t>
  </si>
  <si>
    <t>下达2021年车辆购置税收入补助地方资金预算(第一批)用于县级客运站及乡镇运输服务站建设项目农村公路建设项目</t>
  </si>
  <si>
    <t xml:space="preserve">    2300254</t>
  </si>
  <si>
    <t xml:space="preserve">    资源勘探信息等共同财政事权转移支付支出</t>
  </si>
  <si>
    <t>新财建〔2021〕169号</t>
  </si>
  <si>
    <t>喀地财建〔2021〕106号</t>
  </si>
  <si>
    <t>下达2021年中央纺织服装企业缴纳增值税收入补助资金预算</t>
  </si>
  <si>
    <t>新财建〔2021〕176号</t>
  </si>
  <si>
    <t>喀地财建〔2021〕107号</t>
  </si>
  <si>
    <t>拨付喀什地区巴楚县馕产业发展资金</t>
  </si>
  <si>
    <t>新财企〔2020〕87号</t>
  </si>
  <si>
    <t>喀地财企〔2020〕32号</t>
  </si>
  <si>
    <t>提前下达2021年自治区中小企业发展专项资金（预算）</t>
  </si>
  <si>
    <t>新财建〔2021〕106号</t>
  </si>
  <si>
    <t>喀地财建〔2021〕94号</t>
  </si>
  <si>
    <t>预拨2021年纺织服装专项资金</t>
  </si>
  <si>
    <t>新财金〔2021〕34号</t>
  </si>
  <si>
    <t>民贸民品贷款2020年结算资金及2021年贴息资金</t>
  </si>
  <si>
    <t xml:space="preserve">    2300257</t>
  </si>
  <si>
    <t xml:space="preserve">    自然资源海洋气象等共同财政事权转移支付支出</t>
  </si>
  <si>
    <t>新财农〔2021〕67号</t>
  </si>
  <si>
    <t>喀地财农〔2021〕26号</t>
  </si>
  <si>
    <t>2021年自治区人工影响天气雷达建设费用预算的通知</t>
  </si>
  <si>
    <t>新财农〔2020〕113号</t>
  </si>
  <si>
    <t>喀地财农〔2020〕68号</t>
  </si>
  <si>
    <t>提前下达2021年自治区三农气象服务及区域气象保障专项经费预算</t>
  </si>
  <si>
    <t xml:space="preserve">    2300258</t>
  </si>
  <si>
    <t xml:space="preserve">    住房保障共同财政事权转移支付支出</t>
  </si>
  <si>
    <t>新财建〔2021〕126号</t>
  </si>
  <si>
    <t>喀地财建〔2021〕79号</t>
  </si>
  <si>
    <t>2021年自治区地方政府债券资金用于农房抗震防灾工程补助资金</t>
  </si>
  <si>
    <t>新财综〔2021〕22号</t>
  </si>
  <si>
    <t>喀地财综〔2021〕3号</t>
  </si>
  <si>
    <t>关于下达2021年中央财政城镇保障性安居工程补助资金预算的通知</t>
  </si>
  <si>
    <t>新财综〔2020〕27号</t>
  </si>
  <si>
    <t>喀地财综〔2020〕18号</t>
  </si>
  <si>
    <t>关于提前下达2021年部分中央财政城镇保障性安居工程补助资金</t>
  </si>
  <si>
    <t>新财社〔2021〕70号</t>
  </si>
  <si>
    <t>喀地财社〔2021〕29号</t>
  </si>
  <si>
    <t>农村危房改造补助资金（中央）</t>
  </si>
  <si>
    <t>新财综〔2021〕44号</t>
  </si>
  <si>
    <t>喀地财综〔2021〕11号</t>
  </si>
  <si>
    <t>关于下达2021年自治区财政城镇保障性安居工程专项资金的通知</t>
  </si>
  <si>
    <t xml:space="preserve">    2300260</t>
  </si>
  <si>
    <t xml:space="preserve">    灾害防治及应急管理共同财政事权转移支付支出</t>
  </si>
  <si>
    <t>新财资环〔2021〕136号</t>
  </si>
  <si>
    <t>喀地财建〔2021〕131号</t>
  </si>
  <si>
    <t>关于下达2021年中央自然灾害救灾资金预算的通知</t>
  </si>
  <si>
    <t>新财教〔2021〕10号</t>
  </si>
  <si>
    <t>喀地财教〔2021〕20号</t>
  </si>
  <si>
    <t>2021年度防震减灾“三网一员”工作经费项目</t>
  </si>
  <si>
    <t xml:space="preserve">    2300269</t>
  </si>
  <si>
    <t xml:space="preserve">    其他共同财政事权转移支付支出</t>
  </si>
  <si>
    <t>新财预〔2021〕88号</t>
  </si>
  <si>
    <t>喀地财预〔2021〕26号</t>
  </si>
  <si>
    <t>2021年“访惠聚”干部提标生活补助</t>
  </si>
  <si>
    <t xml:space="preserve">    2300299</t>
  </si>
  <si>
    <t xml:space="preserve">    其他一般性转移支付支出</t>
  </si>
  <si>
    <t>新财建〔2020〕224号</t>
  </si>
  <si>
    <t>喀地财建〔2020〕136号</t>
  </si>
  <si>
    <t>关于提前下达2021年生猪（牛羊）调出大县奖励资金（统筹整合部分）预算指标的通知</t>
  </si>
  <si>
    <t>新财建〔2021〕31号</t>
  </si>
  <si>
    <t>喀地财建〔2021〕34号</t>
  </si>
  <si>
    <t>下达2021年生猪（牛羊）调出大县奖励资金预算指标</t>
  </si>
  <si>
    <t>新财建〔2020〕225号</t>
  </si>
  <si>
    <t>喀地财建〔2020〕134号</t>
  </si>
  <si>
    <t>关于提前下达2021年生猪（牛羊）调出大县奖励资金预算指标的通知</t>
  </si>
</sst>
</file>

<file path=xl/styles.xml><?xml version="1.0" encoding="utf-8"?>
<styleSheet xmlns="http://schemas.openxmlformats.org/spreadsheetml/2006/main">
  <numFmts count="12">
    <numFmt numFmtId="44" formatCode="_ &quot;￥&quot;* #,##0.00_ ;_ &quot;￥&quot;* \-#,##0.00_ ;_ &quot;￥&quot;* &quot;-&quot;??_ ;_ @_ "/>
    <numFmt numFmtId="176" formatCode="yyyy&quot;年&quot;mm&quot;月&quot;dd&quot;日&quot;"/>
    <numFmt numFmtId="42" formatCode="_ &quot;￥&quot;* #,##0_ ;_ &quot;￥&quot;* \-#,##0_ ;_ &quot;￥&quot;* &quot;-&quot;_ ;_ @_ "/>
    <numFmt numFmtId="177" formatCode="#,##0_);[Red]\(#,##0\)"/>
    <numFmt numFmtId="41" formatCode="_ * #,##0_ ;_ * \-#,##0_ ;_ * &quot;-&quot;_ ;_ @_ "/>
    <numFmt numFmtId="178" formatCode=";;"/>
    <numFmt numFmtId="43" formatCode="_ * #,##0.00_ ;_ * \-#,##0.00_ ;_ * &quot;-&quot;??_ ;_ @_ "/>
    <numFmt numFmtId="179" formatCode="#,##0_ ;[Red]\-#,##0\ "/>
    <numFmt numFmtId="180" formatCode="#,##0.00_);[Red]\(#,##0.00\)"/>
    <numFmt numFmtId="181" formatCode="#,##0_ "/>
    <numFmt numFmtId="182" formatCode="0.00_ ;[Red]\-0.00\ "/>
    <numFmt numFmtId="183" formatCode="0_ "/>
  </numFmts>
  <fonts count="47">
    <font>
      <sz val="11"/>
      <color theme="1"/>
      <name val="宋体"/>
      <charset val="134"/>
      <scheme val="minor"/>
    </font>
    <font>
      <sz val="11"/>
      <name val="宋体"/>
      <charset val="134"/>
      <scheme val="minor"/>
    </font>
    <font>
      <sz val="11"/>
      <name val="宋体"/>
      <charset val="134"/>
    </font>
    <font>
      <b/>
      <sz val="18"/>
      <name val="宋体"/>
      <charset val="134"/>
    </font>
    <font>
      <b/>
      <sz val="12"/>
      <name val="宋体"/>
      <charset val="134"/>
    </font>
    <font>
      <b/>
      <sz val="10"/>
      <name val="宋体"/>
      <charset val="134"/>
    </font>
    <font>
      <sz val="10"/>
      <name val="宋体"/>
      <charset val="134"/>
    </font>
    <font>
      <sz val="10"/>
      <color theme="1"/>
      <name val="宋体"/>
      <charset val="134"/>
      <scheme val="minor"/>
    </font>
    <font>
      <sz val="11"/>
      <color indexed="8"/>
      <name val="宋体"/>
      <charset val="134"/>
    </font>
    <font>
      <sz val="9"/>
      <name val="楷体_GB2312"/>
      <charset val="134"/>
    </font>
    <font>
      <sz val="9"/>
      <name val="宋体"/>
      <charset val="134"/>
    </font>
    <font>
      <sz val="9"/>
      <color indexed="10"/>
      <name val="宋体"/>
      <charset val="134"/>
    </font>
    <font>
      <sz val="10"/>
      <name val="Times New Roman"/>
      <charset val="134"/>
    </font>
    <font>
      <sz val="12"/>
      <name val="Times New Roman"/>
      <charset val="134"/>
    </font>
    <font>
      <sz val="11"/>
      <name val="Times New Roman"/>
      <charset val="134"/>
    </font>
    <font>
      <sz val="22"/>
      <name val="黑体"/>
      <charset val="134"/>
    </font>
    <font>
      <sz val="12"/>
      <name val="宋体"/>
      <charset val="134"/>
    </font>
    <font>
      <sz val="11"/>
      <name val="华文仿宋"/>
      <charset val="134"/>
    </font>
    <font>
      <sz val="12"/>
      <name val="华文仿宋"/>
      <charset val="134"/>
    </font>
    <font>
      <sz val="12"/>
      <color indexed="8"/>
      <name val="宋体"/>
      <charset val="134"/>
    </font>
    <font>
      <sz val="12"/>
      <color indexed="10"/>
      <name val="宋体"/>
      <charset val="134"/>
    </font>
    <font>
      <sz val="9"/>
      <color indexed="8"/>
      <name val="宋体"/>
      <charset val="134"/>
    </font>
    <font>
      <sz val="9"/>
      <color indexed="8"/>
      <name val="Tahoma"/>
      <charset val="134"/>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22"/>
      <name val="Times New Roman"/>
      <charset val="134"/>
    </font>
    <font>
      <sz val="10"/>
      <name val="宋体"/>
      <charset val="134"/>
    </font>
    <font>
      <b/>
      <sz val="9"/>
      <name val="宋体"/>
      <charset val="134"/>
    </font>
    <font>
      <sz val="9"/>
      <name val="宋体"/>
      <charset val="134"/>
    </font>
    <font>
      <sz val="9"/>
      <name val="Tahoma"/>
      <charset val="134"/>
    </font>
  </fonts>
  <fills count="37">
    <fill>
      <patternFill patternType="none"/>
    </fill>
    <fill>
      <patternFill patternType="gray125"/>
    </fill>
    <fill>
      <patternFill patternType="solid">
        <fgColor indexed="40"/>
        <bgColor indexed="64"/>
      </patternFill>
    </fill>
    <fill>
      <patternFill patternType="solid">
        <fgColor indexed="50"/>
        <bgColor indexed="64"/>
      </patternFill>
    </fill>
    <fill>
      <patternFill patternType="solid">
        <fgColor indexed="9"/>
        <bgColor indexed="64"/>
      </patternFill>
    </fill>
    <fill>
      <patternFill patternType="solid">
        <fgColor indexed="13"/>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auto="1"/>
      </left>
      <right/>
      <top/>
      <bottom/>
      <diagonal/>
    </border>
    <border>
      <left/>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82">
    <xf numFmtId="0" fontId="0" fillId="0" borderId="0">
      <alignment vertical="center"/>
    </xf>
    <xf numFmtId="42" fontId="0" fillId="0" borderId="0" applyFont="0" applyFill="0" applyBorder="0" applyAlignment="0" applyProtection="0">
      <alignment vertical="center"/>
    </xf>
    <xf numFmtId="0" fontId="36" fillId="23" borderId="19" applyNumberFormat="0" applyAlignment="0" applyProtection="0">
      <alignment vertical="center"/>
    </xf>
    <xf numFmtId="0" fontId="16" fillId="0" borderId="0"/>
    <xf numFmtId="0" fontId="13" fillId="0" borderId="0"/>
    <xf numFmtId="0" fontId="27" fillId="20"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31" fillId="2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5" borderId="22" applyNumberFormat="0" applyFont="0" applyAlignment="0" applyProtection="0">
      <alignment vertical="center"/>
    </xf>
    <xf numFmtId="0" fontId="31" fillId="17" borderId="0" applyNumberFormat="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xf numFmtId="0" fontId="25" fillId="0" borderId="20" applyNumberFormat="0" applyFill="0" applyAlignment="0" applyProtection="0">
      <alignment vertical="center"/>
    </xf>
    <xf numFmtId="0" fontId="37" fillId="0" borderId="20" applyNumberFormat="0" applyFill="0" applyAlignment="0" applyProtection="0">
      <alignment vertical="center"/>
    </xf>
    <xf numFmtId="0" fontId="31" fillId="22" borderId="0" applyNumberFormat="0" applyBorder="0" applyAlignment="0" applyProtection="0">
      <alignment vertical="center"/>
    </xf>
    <xf numFmtId="0" fontId="29" fillId="0" borderId="21" applyNumberFormat="0" applyFill="0" applyAlignment="0" applyProtection="0">
      <alignment vertical="center"/>
    </xf>
    <xf numFmtId="0" fontId="31" fillId="21" borderId="0" applyNumberFormat="0" applyBorder="0" applyAlignment="0" applyProtection="0">
      <alignment vertical="center"/>
    </xf>
    <xf numFmtId="0" fontId="33" fillId="7" borderId="24" applyNumberFormat="0" applyAlignment="0" applyProtection="0">
      <alignment vertical="center"/>
    </xf>
    <xf numFmtId="0" fontId="16" fillId="0" borderId="0"/>
    <xf numFmtId="0" fontId="24" fillId="7" borderId="19" applyNumberFormat="0" applyAlignment="0" applyProtection="0">
      <alignment vertical="center"/>
    </xf>
    <xf numFmtId="0" fontId="40" fillId="31" borderId="26" applyNumberFormat="0" applyAlignment="0" applyProtection="0">
      <alignment vertical="center"/>
    </xf>
    <xf numFmtId="0" fontId="27" fillId="19" borderId="0" applyNumberFormat="0" applyBorder="0" applyAlignment="0" applyProtection="0">
      <alignment vertical="center"/>
    </xf>
    <xf numFmtId="0" fontId="31" fillId="16" borderId="0" applyNumberFormat="0" applyBorder="0" applyAlignment="0" applyProtection="0">
      <alignment vertical="center"/>
    </xf>
    <xf numFmtId="0" fontId="32" fillId="0" borderId="23" applyNumberFormat="0" applyFill="0" applyAlignment="0" applyProtection="0">
      <alignment vertical="center"/>
    </xf>
    <xf numFmtId="0" fontId="16" fillId="0" borderId="0"/>
    <xf numFmtId="0" fontId="38" fillId="0" borderId="25" applyNumberFormat="0" applyFill="0" applyAlignment="0" applyProtection="0">
      <alignment vertical="center"/>
    </xf>
    <xf numFmtId="0" fontId="34" fillId="18" borderId="0" applyNumberFormat="0" applyBorder="0" applyAlignment="0" applyProtection="0">
      <alignment vertical="center"/>
    </xf>
    <xf numFmtId="0" fontId="23" fillId="6" borderId="0" applyNumberFormat="0" applyBorder="0" applyAlignment="0" applyProtection="0">
      <alignment vertical="center"/>
    </xf>
    <xf numFmtId="0" fontId="31" fillId="25" borderId="0" applyNumberFormat="0" applyBorder="0" applyAlignment="0" applyProtection="0">
      <alignment vertical="center"/>
    </xf>
    <xf numFmtId="0" fontId="16" fillId="0" borderId="0"/>
    <xf numFmtId="0" fontId="27" fillId="36" borderId="0" applyNumberFormat="0" applyBorder="0" applyAlignment="0" applyProtection="0">
      <alignment vertical="center"/>
    </xf>
    <xf numFmtId="0" fontId="27" fillId="11" borderId="0" applyNumberFormat="0" applyBorder="0" applyAlignment="0" applyProtection="0">
      <alignment vertical="center"/>
    </xf>
    <xf numFmtId="0" fontId="27" fillId="28" borderId="0" applyNumberFormat="0" applyBorder="0" applyAlignment="0" applyProtection="0">
      <alignment vertical="center"/>
    </xf>
    <xf numFmtId="0" fontId="27" fillId="35" borderId="0" applyNumberFormat="0" applyBorder="0" applyAlignment="0" applyProtection="0">
      <alignment vertical="center"/>
    </xf>
    <xf numFmtId="0" fontId="27" fillId="30" borderId="0" applyNumberFormat="0" applyBorder="0" applyAlignment="0" applyProtection="0">
      <alignment vertical="center"/>
    </xf>
    <xf numFmtId="0" fontId="31" fillId="34" borderId="0" applyNumberFormat="0" applyBorder="0" applyAlignment="0" applyProtection="0">
      <alignment vertical="center"/>
    </xf>
    <xf numFmtId="0" fontId="31" fillId="24" borderId="0" applyNumberFormat="0" applyBorder="0" applyAlignment="0" applyProtection="0">
      <alignment vertical="center"/>
    </xf>
    <xf numFmtId="0" fontId="27" fillId="8" borderId="0" applyNumberFormat="0" applyBorder="0" applyAlignment="0" applyProtection="0">
      <alignment vertical="center"/>
    </xf>
    <xf numFmtId="176" fontId="16" fillId="0" borderId="0" applyFont="0" applyFill="0" applyBorder="0" applyAlignment="0" applyProtection="0">
      <alignment vertical="center"/>
    </xf>
    <xf numFmtId="0" fontId="27" fillId="33" borderId="0" applyNumberFormat="0" applyBorder="0" applyAlignment="0" applyProtection="0">
      <alignment vertical="center"/>
    </xf>
    <xf numFmtId="0" fontId="21" fillId="0" borderId="0">
      <alignment vertical="center"/>
    </xf>
    <xf numFmtId="0" fontId="31" fillId="14" borderId="0" applyNumberFormat="0" applyBorder="0" applyAlignment="0" applyProtection="0">
      <alignment vertical="center"/>
    </xf>
    <xf numFmtId="0" fontId="21" fillId="0" borderId="0">
      <alignment vertical="center"/>
    </xf>
    <xf numFmtId="0" fontId="27" fillId="29" borderId="0" applyNumberFormat="0" applyBorder="0" applyAlignment="0" applyProtection="0">
      <alignment vertical="center"/>
    </xf>
    <xf numFmtId="0" fontId="31" fillId="13" borderId="0" applyNumberFormat="0" applyBorder="0" applyAlignment="0" applyProtection="0">
      <alignment vertical="center"/>
    </xf>
    <xf numFmtId="0" fontId="16" fillId="0" borderId="0">
      <alignment vertical="center"/>
    </xf>
    <xf numFmtId="0" fontId="31" fillId="32" borderId="0" applyNumberFormat="0" applyBorder="0" applyAlignment="0" applyProtection="0">
      <alignment vertical="center"/>
    </xf>
    <xf numFmtId="0" fontId="16" fillId="0" borderId="0">
      <alignment vertical="center"/>
    </xf>
    <xf numFmtId="0" fontId="16" fillId="0" borderId="0"/>
    <xf numFmtId="0" fontId="27" fillId="9" borderId="0" applyNumberFormat="0" applyBorder="0" applyAlignment="0" applyProtection="0">
      <alignment vertical="center"/>
    </xf>
    <xf numFmtId="0" fontId="16" fillId="0" borderId="0">
      <alignment vertical="center"/>
    </xf>
    <xf numFmtId="0" fontId="31" fillId="26"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cellStyleXfs>
  <cellXfs count="280">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NumberFormat="1" applyFont="1" applyFill="1" applyAlignment="1" applyProtection="1">
      <alignment horizontal="centerContinuous" vertical="center"/>
    </xf>
    <xf numFmtId="0" fontId="4" fillId="0" borderId="0" xfId="0" applyFont="1" applyFill="1" applyAlignment="1">
      <alignment vertical="center"/>
    </xf>
    <xf numFmtId="0" fontId="4" fillId="0" borderId="0" xfId="0" applyNumberFormat="1" applyFont="1" applyFill="1" applyAlignment="1" applyProtection="1">
      <alignment horizontal="centerContinuous" vertical="center"/>
    </xf>
    <xf numFmtId="0" fontId="5" fillId="0" borderId="0" xfId="0" applyFont="1" applyFill="1" applyAlignment="1">
      <alignment horizontal="right"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wrapText="1"/>
    </xf>
    <xf numFmtId="178" fontId="1" fillId="0" borderId="6" xfId="0" applyNumberFormat="1" applyFont="1" applyFill="1" applyBorder="1" applyAlignment="1" applyProtection="1">
      <alignment horizontal="left" vertical="center" wrapText="1"/>
    </xf>
    <xf numFmtId="49" fontId="1" fillId="0" borderId="7" xfId="0" applyNumberFormat="1" applyFont="1" applyFill="1" applyBorder="1" applyAlignment="1" applyProtection="1">
      <alignment horizontal="left" vertical="center" wrapText="1"/>
    </xf>
    <xf numFmtId="4" fontId="1" fillId="0" borderId="1" xfId="0" applyNumberFormat="1" applyFont="1" applyFill="1" applyBorder="1" applyAlignment="1" applyProtection="1">
      <alignment vertical="center" wrapText="1"/>
    </xf>
    <xf numFmtId="49" fontId="2" fillId="0" borderId="1" xfId="0" applyNumberFormat="1" applyFont="1" applyFill="1" applyBorder="1" applyAlignment="1" applyProtection="1">
      <alignment horizontal="left" vertical="center" wrapText="1"/>
    </xf>
    <xf numFmtId="178" fontId="2" fillId="0" borderId="6" xfId="0" applyNumberFormat="1" applyFont="1" applyFill="1" applyBorder="1" applyAlignment="1" applyProtection="1">
      <alignment horizontal="left" vertical="center" wrapText="1"/>
    </xf>
    <xf numFmtId="49" fontId="2" fillId="0" borderId="7" xfId="0" applyNumberFormat="1" applyFont="1" applyFill="1" applyBorder="1" applyAlignment="1" applyProtection="1">
      <alignment horizontal="left" vertical="center" wrapText="1"/>
    </xf>
    <xf numFmtId="4" fontId="2" fillId="0" borderId="1" xfId="0" applyNumberFormat="1" applyFont="1" applyFill="1" applyBorder="1" applyAlignment="1" applyProtection="1">
      <alignment vertical="center" wrapText="1"/>
    </xf>
    <xf numFmtId="0" fontId="0" fillId="0" borderId="0" xfId="0" applyFill="1">
      <alignment vertical="center"/>
    </xf>
    <xf numFmtId="0" fontId="3" fillId="0" borderId="0" xfId="0" applyNumberFormat="1" applyFont="1" applyFill="1" applyAlignment="1" applyProtection="1">
      <alignment horizontal="center" vertical="center"/>
    </xf>
    <xf numFmtId="49" fontId="0" fillId="0" borderId="1" xfId="0" applyNumberFormat="1" applyFont="1" applyFill="1" applyBorder="1" applyAlignment="1" applyProtection="1">
      <alignment horizontal="left" vertical="center" wrapText="1"/>
    </xf>
    <xf numFmtId="178" fontId="0" fillId="0" borderId="1" xfId="0" applyNumberFormat="1" applyFont="1" applyFill="1" applyBorder="1" applyAlignment="1" applyProtection="1">
      <alignment horizontal="left" vertical="center" wrapText="1"/>
    </xf>
    <xf numFmtId="176" fontId="0" fillId="0" borderId="1" xfId="0" applyNumberFormat="1" applyFont="1" applyFill="1" applyBorder="1" applyAlignment="1" applyProtection="1">
      <alignment horizontal="left" vertical="center" wrapText="1"/>
    </xf>
    <xf numFmtId="4" fontId="0" fillId="0" borderId="1" xfId="0" applyNumberFormat="1" applyFont="1" applyFill="1" applyBorder="1" applyAlignment="1" applyProtection="1">
      <alignment vertical="center" wrapText="1"/>
    </xf>
    <xf numFmtId="0" fontId="0" fillId="0" borderId="0" xfId="0" applyNumberFormat="1" applyFont="1" applyFill="1" applyAlignment="1" applyProtection="1">
      <alignment vertical="center"/>
    </xf>
    <xf numFmtId="177" fontId="0" fillId="0" borderId="0" xfId="0" applyNumberFormat="1">
      <alignment vertical="center"/>
    </xf>
    <xf numFmtId="177" fontId="3" fillId="0" borderId="0" xfId="0" applyNumberFormat="1" applyFont="1" applyFill="1" applyAlignment="1" applyProtection="1">
      <alignment horizontal="centerContinuous" vertical="center"/>
    </xf>
    <xf numFmtId="0" fontId="4" fillId="0" borderId="0" xfId="0" applyFont="1" applyAlignment="1">
      <alignment vertical="center"/>
    </xf>
    <xf numFmtId="177" fontId="6" fillId="0" borderId="1" xfId="0" applyNumberFormat="1" applyFont="1" applyFill="1" applyBorder="1" applyAlignment="1" applyProtection="1">
      <alignment horizontal="center" vertical="center"/>
    </xf>
    <xf numFmtId="178" fontId="0" fillId="0" borderId="6" xfId="0" applyNumberFormat="1" applyFont="1" applyFill="1" applyBorder="1" applyAlignment="1" applyProtection="1">
      <alignment horizontal="left" vertical="center" wrapText="1"/>
    </xf>
    <xf numFmtId="177" fontId="0" fillId="0" borderId="1" xfId="0" applyNumberFormat="1" applyFont="1" applyFill="1" applyBorder="1" applyAlignment="1" applyProtection="1">
      <alignment vertical="center" wrapText="1"/>
    </xf>
    <xf numFmtId="0" fontId="6" fillId="0" borderId="8" xfId="0" applyNumberFormat="1" applyFont="1" applyFill="1" applyBorder="1" applyAlignment="1" applyProtection="1">
      <alignment horizontal="center" vertical="center"/>
    </xf>
    <xf numFmtId="0" fontId="0" fillId="0" borderId="0" xfId="0" applyFill="1" applyAlignment="1"/>
    <xf numFmtId="0" fontId="6" fillId="0" borderId="6"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left" vertical="center" wrapText="1"/>
    </xf>
    <xf numFmtId="49" fontId="0" fillId="0" borderId="6" xfId="0" applyNumberFormat="1" applyFont="1" applyFill="1" applyBorder="1" applyAlignment="1" applyProtection="1">
      <alignment horizontal="left" vertical="center" wrapText="1"/>
    </xf>
    <xf numFmtId="4" fontId="0" fillId="0" borderId="0" xfId="0" applyNumberFormat="1" applyFont="1" applyFill="1" applyBorder="1" applyAlignment="1" applyProtection="1">
      <alignment vertical="center" wrapText="1"/>
    </xf>
    <xf numFmtId="0" fontId="2" fillId="0" borderId="0" xfId="0" applyFont="1" applyFill="1">
      <alignment vertical="center"/>
    </xf>
    <xf numFmtId="179" fontId="0" fillId="0" borderId="0" xfId="0" applyNumberFormat="1" applyFill="1" applyAlignment="1">
      <alignment horizontal="center" vertical="center"/>
    </xf>
    <xf numFmtId="179" fontId="3" fillId="0" borderId="0" xfId="0" applyNumberFormat="1" applyFont="1" applyFill="1" applyAlignment="1" applyProtection="1">
      <alignment horizontal="center" vertical="center"/>
    </xf>
    <xf numFmtId="179" fontId="6" fillId="0" borderId="1" xfId="0" applyNumberFormat="1" applyFont="1" applyFill="1" applyBorder="1" applyAlignment="1" applyProtection="1">
      <alignment horizontal="center" vertical="center"/>
    </xf>
    <xf numFmtId="179" fontId="2" fillId="0" borderId="1" xfId="0" applyNumberFormat="1" applyFont="1" applyFill="1" applyBorder="1" applyAlignment="1" applyProtection="1">
      <alignment horizontal="center" vertical="center" wrapText="1"/>
    </xf>
    <xf numFmtId="179" fontId="0"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left" vertical="center" wrapText="1"/>
    </xf>
    <xf numFmtId="49" fontId="2" fillId="0" borderId="6" xfId="0" applyNumberFormat="1" applyFont="1" applyFill="1" applyBorder="1" applyAlignment="1" applyProtection="1">
      <alignment horizontal="left" vertical="center" wrapText="1"/>
    </xf>
    <xf numFmtId="0" fontId="0" fillId="0" borderId="1" xfId="0" applyFill="1" applyBorder="1">
      <alignment vertical="center"/>
    </xf>
    <xf numFmtId="0" fontId="0" fillId="0" borderId="0" xfId="0" applyFill="1" applyAlignment="1">
      <alignment horizontal="center"/>
    </xf>
    <xf numFmtId="4" fontId="0"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left" vertical="center" wrapText="1"/>
    </xf>
    <xf numFmtId="180" fontId="8" fillId="0" borderId="1" xfId="0" applyNumberFormat="1" applyFont="1" applyFill="1" applyBorder="1" applyAlignment="1" applyProtection="1">
      <alignment horizontal="center" vertical="center" wrapText="1"/>
    </xf>
    <xf numFmtId="180" fontId="0" fillId="0" borderId="1" xfId="0" applyNumberFormat="1" applyFont="1" applyFill="1" applyBorder="1" applyAlignment="1" applyProtection="1">
      <alignment horizontal="center" vertical="center" wrapText="1"/>
    </xf>
    <xf numFmtId="0" fontId="0" fillId="0" borderId="0" xfId="0" applyFill="1" applyAlignment="1">
      <alignment horizontal="left" vertical="center" wrapText="1"/>
    </xf>
    <xf numFmtId="0" fontId="6" fillId="0" borderId="1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4" fontId="2" fillId="0" borderId="1" xfId="0" applyNumberFormat="1" applyFont="1" applyFill="1" applyBorder="1" applyAlignment="1" applyProtection="1">
      <alignment horizontal="left" vertical="center" wrapText="1"/>
    </xf>
    <xf numFmtId="4" fontId="0" fillId="0" borderId="1" xfId="0" applyNumberFormat="1" applyFont="1" applyFill="1" applyBorder="1" applyAlignment="1" applyProtection="1">
      <alignment horizontal="left" vertical="center" wrapText="1"/>
    </xf>
    <xf numFmtId="181" fontId="9" fillId="0" borderId="0" xfId="4" applyNumberFormat="1" applyFont="1" applyFill="1" applyAlignment="1" applyProtection="1">
      <alignment horizontal="center"/>
      <protection locked="0"/>
    </xf>
    <xf numFmtId="181" fontId="10" fillId="0" borderId="0" xfId="4" applyNumberFormat="1" applyFont="1" applyFill="1" applyProtection="1">
      <protection locked="0"/>
    </xf>
    <xf numFmtId="181" fontId="10" fillId="2" borderId="0" xfId="4" applyNumberFormat="1" applyFont="1" applyFill="1" applyProtection="1">
      <protection locked="0"/>
    </xf>
    <xf numFmtId="181" fontId="10" fillId="3" borderId="0" xfId="4" applyNumberFormat="1" applyFont="1" applyFill="1" applyProtection="1">
      <protection locked="0"/>
    </xf>
    <xf numFmtId="0" fontId="10" fillId="0" borderId="0" xfId="4" applyFont="1" applyFill="1" applyProtection="1">
      <protection locked="0"/>
    </xf>
    <xf numFmtId="0" fontId="11" fillId="0" borderId="0" xfId="65" applyFont="1" applyFill="1" applyAlignment="1">
      <alignment wrapText="1"/>
    </xf>
    <xf numFmtId="0" fontId="10" fillId="0" borderId="0" xfId="65" applyFont="1" applyFill="1" applyAlignment="1">
      <alignment wrapText="1"/>
    </xf>
    <xf numFmtId="0" fontId="10" fillId="0" borderId="0" xfId="4" applyFont="1" applyFill="1" applyAlignment="1" applyProtection="1">
      <alignment horizontal="left"/>
      <protection locked="0"/>
    </xf>
    <xf numFmtId="0" fontId="11" fillId="0" borderId="0" xfId="4" applyFont="1" applyFill="1" applyAlignment="1" applyProtection="1">
      <alignment horizontal="left"/>
      <protection locked="0"/>
    </xf>
    <xf numFmtId="0" fontId="10" fillId="3" borderId="0" xfId="4" applyFont="1" applyFill="1" applyAlignment="1" applyProtection="1">
      <alignment horizontal="left"/>
      <protection locked="0"/>
    </xf>
    <xf numFmtId="181" fontId="10" fillId="0" borderId="0" xfId="4" applyNumberFormat="1" applyFont="1" applyFill="1" applyAlignment="1" applyProtection="1">
      <alignment horizontal="left"/>
      <protection locked="0"/>
    </xf>
    <xf numFmtId="0" fontId="10" fillId="4" borderId="0" xfId="4" applyFont="1" applyFill="1" applyAlignment="1" applyProtection="1">
      <alignment horizontal="left"/>
      <protection locked="0"/>
    </xf>
    <xf numFmtId="181" fontId="11" fillId="0" borderId="0" xfId="4" applyNumberFormat="1" applyFont="1" applyFill="1" applyProtection="1">
      <protection locked="0"/>
    </xf>
    <xf numFmtId="181" fontId="10" fillId="4" borderId="0" xfId="4" applyNumberFormat="1" applyFont="1" applyFill="1" applyProtection="1">
      <protection locked="0"/>
    </xf>
    <xf numFmtId="181" fontId="10" fillId="0" borderId="0" xfId="4" applyNumberFormat="1" applyFont="1" applyFill="1" applyBorder="1" applyProtection="1">
      <protection locked="0"/>
    </xf>
    <xf numFmtId="181" fontId="10" fillId="5" borderId="0" xfId="4" applyNumberFormat="1" applyFont="1" applyFill="1" applyProtection="1">
      <protection locked="0"/>
    </xf>
    <xf numFmtId="181" fontId="10" fillId="0" borderId="0" xfId="65" applyNumberFormat="1" applyFont="1" applyFill="1" applyAlignment="1">
      <alignment wrapText="1"/>
    </xf>
    <xf numFmtId="181" fontId="11" fillId="0" borderId="0" xfId="65" applyNumberFormat="1" applyFont="1" applyFill="1" applyAlignment="1">
      <alignment wrapText="1"/>
    </xf>
    <xf numFmtId="181" fontId="12" fillId="0" borderId="0" xfId="4" applyNumberFormat="1" applyFont="1" applyFill="1" applyProtection="1">
      <protection locked="0"/>
    </xf>
    <xf numFmtId="177" fontId="13" fillId="0" borderId="0" xfId="4" applyNumberFormat="1" applyFont="1" applyFill="1" applyAlignment="1" applyProtection="1">
      <alignment horizontal="center" wrapText="1"/>
      <protection locked="0"/>
    </xf>
    <xf numFmtId="182" fontId="13" fillId="0" borderId="0" xfId="4" applyNumberFormat="1" applyFont="1" applyFill="1" applyAlignment="1" applyProtection="1">
      <alignment horizontal="center" wrapText="1"/>
      <protection locked="0"/>
    </xf>
    <xf numFmtId="177" fontId="13" fillId="0" borderId="0" xfId="4" applyNumberFormat="1" applyFont="1" applyFill="1" applyAlignment="1" applyProtection="1">
      <alignment horizontal="center"/>
      <protection locked="0"/>
    </xf>
    <xf numFmtId="183" fontId="14" fillId="0" borderId="0" xfId="4" applyNumberFormat="1" applyFont="1" applyFill="1" applyProtection="1">
      <protection locked="0"/>
    </xf>
    <xf numFmtId="181" fontId="13" fillId="0" borderId="0" xfId="4" applyNumberFormat="1" applyFill="1" applyProtection="1">
      <protection locked="0"/>
    </xf>
    <xf numFmtId="181" fontId="15" fillId="0" borderId="0" xfId="4" applyNumberFormat="1" applyFont="1" applyFill="1" applyAlignment="1" applyProtection="1">
      <alignment horizontal="center"/>
      <protection locked="0"/>
    </xf>
    <xf numFmtId="181" fontId="6" fillId="0" borderId="0" xfId="4" applyNumberFormat="1" applyFont="1" applyFill="1" applyAlignment="1" applyProtection="1">
      <alignment horizontal="left"/>
      <protection locked="0"/>
    </xf>
    <xf numFmtId="181" fontId="6" fillId="0" borderId="14" xfId="4" applyNumberFormat="1" applyFont="1" applyFill="1" applyBorder="1" applyAlignment="1" applyProtection="1">
      <alignment horizontal="right" wrapText="1"/>
      <protection locked="0"/>
    </xf>
    <xf numFmtId="177" fontId="16" fillId="0" borderId="14" xfId="4" applyNumberFormat="1" applyFont="1" applyFill="1" applyBorder="1" applyAlignment="1" applyProtection="1">
      <alignment horizontal="center" vertical="center" wrapText="1"/>
      <protection locked="0"/>
    </xf>
    <xf numFmtId="181" fontId="17" fillId="0" borderId="1" xfId="4" applyNumberFormat="1" applyFont="1" applyFill="1" applyBorder="1" applyAlignment="1" applyProtection="1">
      <alignment horizontal="center"/>
      <protection locked="0"/>
    </xf>
    <xf numFmtId="181" fontId="17" fillId="0" borderId="1" xfId="4" applyNumberFormat="1" applyFont="1" applyFill="1" applyBorder="1" applyAlignment="1" applyProtection="1">
      <alignment horizontal="center" wrapText="1"/>
      <protection locked="0"/>
    </xf>
    <xf numFmtId="177" fontId="18" fillId="0" borderId="1" xfId="28" applyNumberFormat="1" applyFont="1" applyFill="1" applyBorder="1" applyAlignment="1" applyProtection="1">
      <alignment horizontal="center" vertical="center" wrapText="1"/>
      <protection locked="0"/>
    </xf>
    <xf numFmtId="182" fontId="18" fillId="0" borderId="1" xfId="28" applyNumberFormat="1" applyFont="1" applyFill="1" applyBorder="1" applyAlignment="1" applyProtection="1">
      <alignment horizontal="center" vertical="center" wrapText="1"/>
      <protection locked="0"/>
    </xf>
    <xf numFmtId="181" fontId="10" fillId="0" borderId="1" xfId="4" applyNumberFormat="1" applyFont="1" applyFill="1" applyBorder="1" applyAlignment="1" applyProtection="1">
      <alignment wrapText="1"/>
      <protection locked="0"/>
    </xf>
    <xf numFmtId="181" fontId="10" fillId="0" borderId="1" xfId="4" applyNumberFormat="1" applyFont="1" applyFill="1" applyBorder="1" applyProtection="1">
      <protection locked="0"/>
    </xf>
    <xf numFmtId="177" fontId="16" fillId="0" borderId="1" xfId="4" applyNumberFormat="1" applyFont="1" applyFill="1" applyBorder="1" applyAlignment="1" applyProtection="1">
      <alignment horizontal="center" wrapText="1"/>
      <protection locked="0"/>
    </xf>
    <xf numFmtId="182" fontId="16" fillId="0" borderId="1" xfId="4" applyNumberFormat="1" applyFont="1" applyFill="1" applyBorder="1" applyAlignment="1" applyProtection="1">
      <alignment horizontal="center" wrapText="1"/>
      <protection locked="0"/>
    </xf>
    <xf numFmtId="181" fontId="10" fillId="2" borderId="1" xfId="4" applyNumberFormat="1" applyFont="1" applyFill="1" applyBorder="1" applyAlignment="1" applyProtection="1">
      <alignment wrapText="1"/>
      <protection locked="0"/>
    </xf>
    <xf numFmtId="181" fontId="10" fillId="2" borderId="1" xfId="4" applyNumberFormat="1" applyFont="1" applyFill="1" applyBorder="1" applyProtection="1">
      <protection locked="0"/>
    </xf>
    <xf numFmtId="177" fontId="16" fillId="2" borderId="1" xfId="4" applyNumberFormat="1" applyFont="1" applyFill="1" applyBorder="1" applyAlignment="1" applyProtection="1">
      <alignment horizontal="center" wrapText="1"/>
      <protection locked="0"/>
    </xf>
    <xf numFmtId="182" fontId="16" fillId="2" borderId="1" xfId="4" applyNumberFormat="1" applyFont="1" applyFill="1" applyBorder="1" applyAlignment="1" applyProtection="1">
      <alignment horizontal="center" wrapText="1"/>
      <protection locked="0"/>
    </xf>
    <xf numFmtId="181" fontId="10" fillId="3" borderId="1" xfId="4" applyNumberFormat="1" applyFont="1" applyFill="1" applyBorder="1" applyAlignment="1" applyProtection="1">
      <alignment wrapText="1"/>
      <protection locked="0"/>
    </xf>
    <xf numFmtId="181" fontId="10" fillId="3" borderId="1" xfId="4" applyNumberFormat="1" applyFont="1" applyFill="1" applyBorder="1" applyProtection="1">
      <protection locked="0"/>
    </xf>
    <xf numFmtId="177" fontId="16" fillId="3" borderId="1" xfId="4" applyNumberFormat="1" applyFont="1" applyFill="1" applyBorder="1" applyAlignment="1" applyProtection="1">
      <alignment horizontal="center" wrapText="1"/>
      <protection locked="0"/>
    </xf>
    <xf numFmtId="182" fontId="16" fillId="3" borderId="1" xfId="4" applyNumberFormat="1" applyFont="1" applyFill="1" applyBorder="1" applyAlignment="1" applyProtection="1">
      <alignment horizontal="center" wrapText="1"/>
      <protection locked="0"/>
    </xf>
    <xf numFmtId="177" fontId="16" fillId="5" borderId="1" xfId="4" applyNumberFormat="1" applyFont="1" applyFill="1" applyBorder="1" applyAlignment="1" applyProtection="1">
      <alignment horizontal="center" wrapText="1"/>
      <protection locked="0"/>
    </xf>
    <xf numFmtId="182" fontId="19" fillId="0" borderId="1" xfId="50" applyNumberFormat="1" applyFont="1" applyFill="1" applyBorder="1" applyAlignment="1">
      <alignment horizontal="center" vertical="center"/>
    </xf>
    <xf numFmtId="177" fontId="16" fillId="0" borderId="1" xfId="64" applyNumberFormat="1" applyFont="1" applyFill="1" applyBorder="1" applyAlignment="1" applyProtection="1">
      <alignment horizontal="center" wrapText="1"/>
      <protection locked="0"/>
    </xf>
    <xf numFmtId="177" fontId="19" fillId="0" borderId="1" xfId="50" applyNumberFormat="1" applyFont="1" applyFill="1" applyBorder="1" applyAlignment="1">
      <alignment horizontal="center" vertical="center"/>
    </xf>
    <xf numFmtId="177" fontId="16" fillId="0" borderId="1" xfId="64" applyNumberFormat="1" applyFont="1" applyFill="1" applyBorder="1" applyAlignment="1" applyProtection="1">
      <alignment horizontal="center"/>
      <protection locked="0"/>
    </xf>
    <xf numFmtId="182" fontId="16" fillId="0" borderId="1" xfId="64" applyNumberFormat="1" applyFont="1" applyFill="1" applyBorder="1" applyAlignment="1" applyProtection="1">
      <alignment horizontal="center"/>
      <protection locked="0"/>
    </xf>
    <xf numFmtId="182" fontId="20" fillId="0" borderId="1" xfId="4" applyNumberFormat="1" applyFont="1" applyFill="1" applyBorder="1" applyAlignment="1" applyProtection="1">
      <alignment horizontal="center" wrapText="1"/>
      <protection locked="0"/>
    </xf>
    <xf numFmtId="181" fontId="10" fillId="0" borderId="1" xfId="4" applyNumberFormat="1" applyFont="1" applyFill="1" applyBorder="1" applyAlignment="1" applyProtection="1">
      <protection locked="0"/>
    </xf>
    <xf numFmtId="182" fontId="19" fillId="0" borderId="1" xfId="50" applyNumberFormat="1" applyFont="1" applyBorder="1" applyAlignment="1">
      <alignment horizontal="center" vertical="center"/>
    </xf>
    <xf numFmtId="177" fontId="19" fillId="0" borderId="1" xfId="50" applyNumberFormat="1" applyFont="1" applyBorder="1" applyAlignment="1">
      <alignment horizontal="center" vertical="center"/>
    </xf>
    <xf numFmtId="0" fontId="21" fillId="0" borderId="1" xfId="50" applyFont="1" applyBorder="1">
      <alignment vertical="center"/>
    </xf>
    <xf numFmtId="0" fontId="21" fillId="0" borderId="1" xfId="50" applyFont="1" applyFill="1" applyBorder="1">
      <alignment vertical="center"/>
    </xf>
    <xf numFmtId="182" fontId="16" fillId="0" borderId="1" xfId="50" applyNumberFormat="1" applyFont="1" applyFill="1" applyBorder="1" applyAlignment="1">
      <alignment horizontal="center" vertical="center"/>
    </xf>
    <xf numFmtId="181" fontId="11" fillId="0" borderId="1" xfId="4" applyNumberFormat="1" applyFont="1" applyFill="1" applyBorder="1" applyAlignment="1" applyProtection="1">
      <alignment wrapText="1"/>
      <protection locked="0"/>
    </xf>
    <xf numFmtId="181" fontId="11" fillId="0" borderId="1" xfId="4" applyNumberFormat="1" applyFont="1" applyFill="1" applyBorder="1" applyProtection="1">
      <protection locked="0"/>
    </xf>
    <xf numFmtId="177" fontId="20" fillId="5" borderId="1" xfId="4" applyNumberFormat="1" applyFont="1" applyFill="1" applyBorder="1" applyAlignment="1" applyProtection="1">
      <alignment horizontal="center" wrapText="1"/>
      <protection locked="0"/>
    </xf>
    <xf numFmtId="182" fontId="20" fillId="0" borderId="1" xfId="65" applyNumberFormat="1" applyFont="1" applyFill="1" applyBorder="1" applyAlignment="1">
      <alignment horizontal="center" wrapText="1"/>
    </xf>
    <xf numFmtId="177" fontId="20" fillId="0" borderId="1" xfId="65" applyNumberFormat="1" applyFont="1" applyFill="1" applyBorder="1" applyAlignment="1">
      <alignment horizontal="center" wrapText="1"/>
    </xf>
    <xf numFmtId="49" fontId="21" fillId="0" borderId="15" xfId="50" applyNumberFormat="1" applyFont="1" applyFill="1" applyBorder="1" applyAlignment="1">
      <alignment vertical="center" wrapText="1"/>
    </xf>
    <xf numFmtId="49" fontId="21" fillId="0" borderId="15" xfId="50" applyNumberFormat="1" applyFont="1" applyFill="1" applyBorder="1">
      <alignment vertical="center"/>
    </xf>
    <xf numFmtId="182" fontId="16" fillId="0" borderId="4" xfId="34" applyNumberFormat="1" applyFont="1" applyFill="1" applyBorder="1" applyAlignment="1">
      <alignment horizontal="center" wrapText="1"/>
    </xf>
    <xf numFmtId="177" fontId="16" fillId="0" borderId="4" xfId="65" applyNumberFormat="1" applyFont="1" applyFill="1" applyBorder="1" applyAlignment="1">
      <alignment horizontal="center" wrapText="1"/>
    </xf>
    <xf numFmtId="177" fontId="16" fillId="0" borderId="4" xfId="34" applyNumberFormat="1" applyFont="1" applyFill="1" applyBorder="1" applyAlignment="1">
      <alignment horizontal="center" wrapText="1"/>
    </xf>
    <xf numFmtId="182" fontId="16" fillId="0" borderId="1" xfId="34" applyNumberFormat="1" applyFont="1" applyFill="1" applyBorder="1" applyAlignment="1">
      <alignment horizontal="center" wrapText="1"/>
    </xf>
    <xf numFmtId="177" fontId="16" fillId="0" borderId="1" xfId="34" applyNumberFormat="1" applyFont="1" applyFill="1" applyBorder="1" applyAlignment="1">
      <alignment horizontal="center" wrapText="1"/>
    </xf>
    <xf numFmtId="182" fontId="16" fillId="0" borderId="1" xfId="4" applyNumberFormat="1" applyFont="1" applyFill="1" applyBorder="1" applyAlignment="1" applyProtection="1">
      <alignment horizontal="center"/>
      <protection locked="0"/>
    </xf>
    <xf numFmtId="177" fontId="16" fillId="0" borderId="1" xfId="58" applyNumberFormat="1" applyFont="1" applyFill="1" applyBorder="1" applyAlignment="1" applyProtection="1">
      <alignment horizontal="center" vertical="center"/>
      <protection locked="0"/>
    </xf>
    <xf numFmtId="177" fontId="16" fillId="0" borderId="1" xfId="67" applyNumberFormat="1" applyFont="1" applyFill="1" applyBorder="1" applyAlignment="1">
      <alignment horizontal="center" vertical="center"/>
    </xf>
    <xf numFmtId="177" fontId="16" fillId="0" borderId="1" xfId="68" applyNumberFormat="1" applyFont="1" applyFill="1" applyBorder="1" applyAlignment="1" applyProtection="1">
      <alignment horizontal="center" vertical="center"/>
      <protection locked="0"/>
    </xf>
    <xf numFmtId="182" fontId="16" fillId="0" borderId="1" xfId="60" applyNumberFormat="1" applyFont="1" applyFill="1" applyBorder="1" applyAlignment="1">
      <alignment horizontal="center"/>
    </xf>
    <xf numFmtId="177" fontId="16" fillId="0" borderId="1" xfId="60" applyNumberFormat="1" applyFont="1" applyFill="1" applyBorder="1" applyAlignment="1">
      <alignment horizontal="center"/>
    </xf>
    <xf numFmtId="182" fontId="16" fillId="0" borderId="1" xfId="57" applyNumberFormat="1" applyFont="1" applyFill="1" applyBorder="1" applyAlignment="1">
      <alignment horizontal="center"/>
    </xf>
    <xf numFmtId="177" fontId="16" fillId="0" borderId="1" xfId="57" applyNumberFormat="1" applyFont="1" applyFill="1" applyBorder="1" applyAlignment="1">
      <alignment horizontal="center"/>
    </xf>
    <xf numFmtId="49" fontId="11" fillId="0" borderId="15" xfId="50" applyNumberFormat="1" applyFont="1" applyFill="1" applyBorder="1" applyAlignment="1">
      <alignment vertical="center" wrapText="1"/>
    </xf>
    <xf numFmtId="182" fontId="20" fillId="0" borderId="1" xfId="57" applyNumberFormat="1" applyFont="1" applyFill="1" applyBorder="1" applyAlignment="1">
      <alignment horizontal="center"/>
    </xf>
    <xf numFmtId="177" fontId="20" fillId="0" borderId="1" xfId="57" applyNumberFormat="1" applyFont="1" applyFill="1" applyBorder="1" applyAlignment="1">
      <alignment horizontal="center"/>
    </xf>
    <xf numFmtId="49" fontId="21" fillId="0" borderId="1" xfId="50" applyNumberFormat="1" applyFont="1" applyFill="1" applyBorder="1">
      <alignment vertical="center"/>
    </xf>
    <xf numFmtId="177" fontId="16" fillId="0" borderId="1" xfId="4" applyNumberFormat="1" applyFont="1" applyFill="1" applyBorder="1" applyAlignment="1" applyProtection="1">
      <alignment horizontal="center"/>
      <protection locked="0"/>
    </xf>
    <xf numFmtId="177" fontId="16" fillId="0" borderId="8" xfId="4" applyNumberFormat="1" applyFont="1" applyFill="1" applyBorder="1" applyAlignment="1" applyProtection="1">
      <alignment horizontal="center" wrapText="1"/>
      <protection locked="0"/>
    </xf>
    <xf numFmtId="182" fontId="16" fillId="0" borderId="8" xfId="57" applyNumberFormat="1" applyFont="1" applyFill="1" applyBorder="1" applyAlignment="1">
      <alignment horizontal="center"/>
    </xf>
    <xf numFmtId="177" fontId="16" fillId="0" borderId="8" xfId="57" applyNumberFormat="1" applyFont="1" applyFill="1" applyBorder="1" applyAlignment="1">
      <alignment horizontal="center"/>
    </xf>
    <xf numFmtId="49" fontId="10" fillId="3" borderId="7" xfId="62" applyNumberFormat="1" applyFont="1" applyFill="1" applyBorder="1" applyAlignment="1" applyProtection="1">
      <alignment horizontal="left" vertical="center" wrapText="1"/>
    </xf>
    <xf numFmtId="182" fontId="16" fillId="3" borderId="1" xfId="63" applyNumberFormat="1" applyFont="1" applyFill="1" applyBorder="1" applyAlignment="1">
      <alignment horizontal="center" wrapText="1"/>
    </xf>
    <xf numFmtId="177" fontId="16" fillId="3" borderId="1" xfId="63" applyNumberFormat="1" applyFont="1" applyFill="1" applyBorder="1" applyAlignment="1">
      <alignment horizontal="center" wrapText="1"/>
    </xf>
    <xf numFmtId="181" fontId="10" fillId="0" borderId="7" xfId="4" applyNumberFormat="1" applyFont="1" applyFill="1" applyBorder="1" applyAlignment="1" applyProtection="1">
      <alignment wrapText="1"/>
      <protection locked="0"/>
    </xf>
    <xf numFmtId="177" fontId="20" fillId="5" borderId="1" xfId="4" applyNumberFormat="1" applyFont="1" applyFill="1" applyBorder="1" applyAlignment="1" applyProtection="1">
      <alignment horizontal="center" vertical="center" wrapText="1"/>
      <protection locked="0"/>
    </xf>
    <xf numFmtId="182" fontId="16" fillId="0" borderId="1" xfId="63" applyNumberFormat="1" applyFont="1" applyFill="1" applyBorder="1" applyAlignment="1">
      <alignment horizontal="center" vertical="center" wrapText="1"/>
    </xf>
    <xf numFmtId="177" fontId="16" fillId="0" borderId="1" xfId="4" applyNumberFormat="1" applyFont="1" applyFill="1" applyBorder="1" applyAlignment="1" applyProtection="1">
      <alignment horizontal="center" vertical="center" wrapText="1"/>
      <protection locked="0"/>
    </xf>
    <xf numFmtId="177" fontId="16" fillId="5" borderId="1" xfId="4" applyNumberFormat="1" applyFont="1" applyFill="1" applyBorder="1" applyAlignment="1" applyProtection="1">
      <alignment horizontal="center" vertical="center" wrapText="1"/>
      <protection locked="0"/>
    </xf>
    <xf numFmtId="182" fontId="16" fillId="3" borderId="1" xfId="28" applyNumberFormat="1" applyFont="1" applyFill="1" applyBorder="1" applyAlignment="1" applyProtection="1">
      <alignment horizontal="center"/>
      <protection locked="0"/>
    </xf>
    <xf numFmtId="177" fontId="16" fillId="3" borderId="1" xfId="28" applyNumberFormat="1" applyFont="1" applyFill="1" applyBorder="1" applyAlignment="1" applyProtection="1">
      <alignment horizontal="center"/>
      <protection locked="0"/>
    </xf>
    <xf numFmtId="49" fontId="21" fillId="0" borderId="0" xfId="50" applyNumberFormat="1" applyFont="1" applyFill="1" applyBorder="1" applyAlignment="1">
      <alignment vertical="center" wrapText="1"/>
    </xf>
    <xf numFmtId="49" fontId="21" fillId="3" borderId="15" xfId="50" applyNumberFormat="1" applyFont="1" applyFill="1" applyBorder="1">
      <alignment vertical="center"/>
    </xf>
    <xf numFmtId="182" fontId="16" fillId="0" borderId="1" xfId="63" applyNumberFormat="1" applyFont="1" applyFill="1" applyBorder="1" applyAlignment="1">
      <alignment horizontal="center" wrapText="1"/>
    </xf>
    <xf numFmtId="49" fontId="21" fillId="0" borderId="15" xfId="50" applyNumberFormat="1" applyFont="1" applyFill="1" applyBorder="1" applyAlignment="1">
      <alignment horizontal="left"/>
    </xf>
    <xf numFmtId="182" fontId="16" fillId="3" borderId="1" xfId="65" applyNumberFormat="1" applyFont="1" applyFill="1" applyBorder="1" applyAlignment="1">
      <alignment horizontal="center" wrapText="1"/>
    </xf>
    <xf numFmtId="177" fontId="16" fillId="3" borderId="1" xfId="65" applyNumberFormat="1" applyFont="1" applyFill="1" applyBorder="1" applyAlignment="1">
      <alignment horizontal="center" wrapText="1"/>
    </xf>
    <xf numFmtId="182" fontId="16" fillId="0" borderId="1" xfId="65" applyNumberFormat="1" applyFont="1" applyFill="1" applyBorder="1" applyAlignment="1">
      <alignment horizontal="center" wrapText="1"/>
    </xf>
    <xf numFmtId="177" fontId="16" fillId="0" borderId="1" xfId="65" applyNumberFormat="1" applyFont="1" applyFill="1" applyBorder="1" applyAlignment="1">
      <alignment horizontal="center" wrapText="1"/>
    </xf>
    <xf numFmtId="177" fontId="16" fillId="0" borderId="2" xfId="0" applyNumberFormat="1" applyFont="1" applyFill="1" applyBorder="1" applyAlignment="1" applyProtection="1">
      <alignment horizontal="center" vertical="center" wrapText="1"/>
    </xf>
    <xf numFmtId="49" fontId="10" fillId="4" borderId="1" xfId="81" applyNumberFormat="1" applyFont="1" applyFill="1" applyBorder="1" applyAlignment="1" applyProtection="1">
      <alignment horizontal="left" vertical="center" wrapText="1"/>
      <protection locked="0"/>
    </xf>
    <xf numFmtId="177" fontId="16" fillId="0" borderId="14" xfId="4" applyNumberFormat="1" applyFont="1" applyFill="1" applyBorder="1" applyAlignment="1" applyProtection="1">
      <alignment horizontal="center" wrapText="1"/>
      <protection locked="0"/>
    </xf>
    <xf numFmtId="177" fontId="13" fillId="0" borderId="14" xfId="4" applyNumberFormat="1" applyFont="1" applyFill="1" applyBorder="1" applyAlignment="1" applyProtection="1">
      <alignment horizontal="center" wrapText="1"/>
      <protection locked="0"/>
    </xf>
    <xf numFmtId="177" fontId="20" fillId="0" borderId="1" xfId="4" applyNumberFormat="1" applyFont="1" applyFill="1" applyBorder="1" applyAlignment="1" applyProtection="1">
      <alignment horizontal="center" wrapText="1"/>
      <protection locked="0"/>
    </xf>
    <xf numFmtId="177" fontId="16" fillId="0" borderId="1" xfId="70" applyNumberFormat="1" applyFont="1" applyFill="1" applyBorder="1" applyAlignment="1" applyProtection="1">
      <alignment horizontal="center" vertical="center"/>
      <protection locked="0"/>
    </xf>
    <xf numFmtId="177" fontId="16" fillId="0" borderId="1" xfId="74" applyNumberFormat="1" applyFont="1" applyFill="1" applyBorder="1" applyAlignment="1" applyProtection="1">
      <alignment horizontal="center" vertical="center"/>
      <protection locked="0"/>
    </xf>
    <xf numFmtId="177" fontId="16" fillId="0" borderId="1" xfId="75" applyNumberFormat="1" applyFont="1" applyFill="1" applyBorder="1" applyAlignment="1" applyProtection="1">
      <alignment horizontal="center" vertical="center"/>
      <protection locked="0"/>
    </xf>
    <xf numFmtId="177" fontId="16" fillId="0" borderId="1" xfId="79" applyNumberFormat="1" applyFont="1" applyFill="1" applyBorder="1" applyAlignment="1" applyProtection="1">
      <alignment horizontal="center" vertical="center"/>
      <protection locked="0"/>
    </xf>
    <xf numFmtId="177" fontId="16" fillId="0" borderId="1" xfId="71" applyNumberFormat="1" applyFont="1" applyFill="1" applyBorder="1" applyAlignment="1" applyProtection="1">
      <alignment horizontal="center" vertical="center"/>
      <protection locked="0"/>
    </xf>
    <xf numFmtId="177" fontId="16" fillId="0" borderId="1" xfId="76" applyNumberFormat="1" applyFont="1" applyFill="1" applyBorder="1" applyAlignment="1">
      <alignment horizontal="center" vertical="center"/>
    </xf>
    <xf numFmtId="177" fontId="16" fillId="0" borderId="1" xfId="48" applyNumberFormat="1" applyFont="1" applyFill="1" applyBorder="1" applyAlignment="1" applyProtection="1">
      <alignment horizontal="center" vertical="center" wrapText="1"/>
    </xf>
    <xf numFmtId="177" fontId="16" fillId="0" borderId="2" xfId="48" applyNumberFormat="1" applyFont="1" applyFill="1" applyBorder="1" applyAlignment="1" applyProtection="1">
      <alignment horizontal="center" vertical="center" wrapText="1"/>
    </xf>
    <xf numFmtId="177" fontId="16" fillId="0" borderId="16" xfId="57" applyNumberFormat="1" applyFont="1" applyFill="1" applyBorder="1" applyAlignment="1">
      <alignment horizontal="center"/>
    </xf>
    <xf numFmtId="177" fontId="16" fillId="0" borderId="2" xfId="57" applyNumberFormat="1" applyFont="1" applyFill="1" applyBorder="1" applyAlignment="1">
      <alignment horizontal="center"/>
    </xf>
    <xf numFmtId="183" fontId="17" fillId="0" borderId="1" xfId="28" applyNumberFormat="1" applyFont="1" applyFill="1" applyBorder="1" applyAlignment="1" applyProtection="1">
      <alignment horizontal="center" vertical="center" wrapText="1"/>
      <protection locked="0"/>
    </xf>
    <xf numFmtId="183" fontId="10" fillId="0" borderId="1" xfId="4" applyNumberFormat="1" applyFont="1" applyFill="1" applyBorder="1" applyAlignment="1" applyProtection="1">
      <alignment horizontal="right"/>
      <protection locked="0"/>
    </xf>
    <xf numFmtId="183" fontId="11" fillId="0" borderId="1" xfId="4" applyNumberFormat="1" applyFont="1" applyFill="1" applyBorder="1" applyAlignment="1" applyProtection="1">
      <alignment horizontal="right"/>
      <protection locked="0"/>
    </xf>
    <xf numFmtId="177" fontId="16" fillId="0" borderId="1" xfId="0" applyNumberFormat="1" applyFont="1" applyFill="1" applyBorder="1" applyAlignment="1" applyProtection="1">
      <alignment horizontal="center" vertical="center" wrapText="1"/>
    </xf>
    <xf numFmtId="177" fontId="16" fillId="0" borderId="1" xfId="63" applyNumberFormat="1" applyFont="1" applyFill="1" applyBorder="1" applyAlignment="1">
      <alignment horizontal="center" wrapText="1"/>
    </xf>
    <xf numFmtId="181" fontId="10" fillId="3" borderId="8" xfId="4" applyNumberFormat="1" applyFont="1" applyFill="1" applyBorder="1" applyProtection="1">
      <protection locked="0"/>
    </xf>
    <xf numFmtId="177" fontId="16" fillId="3" borderId="8" xfId="4" applyNumberFormat="1" applyFont="1" applyFill="1" applyBorder="1" applyAlignment="1" applyProtection="1">
      <alignment horizontal="center" wrapText="1"/>
      <protection locked="0"/>
    </xf>
    <xf numFmtId="182" fontId="16" fillId="3" borderId="8" xfId="4" applyNumberFormat="1" applyFont="1" applyFill="1" applyBorder="1" applyAlignment="1" applyProtection="1">
      <alignment horizontal="center" wrapText="1"/>
      <protection locked="0"/>
    </xf>
    <xf numFmtId="49" fontId="21" fillId="4" borderId="0" xfId="50" applyNumberFormat="1" applyFont="1" applyFill="1" applyBorder="1" applyAlignment="1">
      <alignment vertical="center" wrapText="1"/>
    </xf>
    <xf numFmtId="49" fontId="21" fillId="4" borderId="1" xfId="50" applyNumberFormat="1" applyFont="1" applyFill="1" applyBorder="1">
      <alignment vertical="center"/>
    </xf>
    <xf numFmtId="177" fontId="16" fillId="4" borderId="1" xfId="4" applyNumberFormat="1" applyFont="1" applyFill="1" applyBorder="1" applyAlignment="1" applyProtection="1">
      <alignment horizontal="center" wrapText="1"/>
      <protection locked="0"/>
    </xf>
    <xf numFmtId="182" fontId="16" fillId="4" borderId="1" xfId="63" applyNumberFormat="1" applyFont="1" applyFill="1" applyBorder="1" applyAlignment="1">
      <alignment horizontal="center" wrapText="1"/>
    </xf>
    <xf numFmtId="177" fontId="16" fillId="4" borderId="1" xfId="63" applyNumberFormat="1" applyFont="1" applyFill="1" applyBorder="1" applyAlignment="1">
      <alignment horizontal="center" wrapText="1"/>
    </xf>
    <xf numFmtId="49" fontId="10" fillId="0" borderId="15" xfId="50" applyNumberFormat="1" applyFont="1" applyFill="1" applyBorder="1" applyAlignment="1">
      <alignment vertical="center" wrapText="1"/>
    </xf>
    <xf numFmtId="177" fontId="16" fillId="0" borderId="1" xfId="66" applyNumberFormat="1" applyFont="1" applyFill="1" applyBorder="1" applyAlignment="1" applyProtection="1">
      <alignment horizontal="center" vertical="center"/>
      <protection locked="0"/>
    </xf>
    <xf numFmtId="177" fontId="16" fillId="0" borderId="1" xfId="3" applyNumberFormat="1" applyFont="1" applyFill="1" applyBorder="1" applyAlignment="1">
      <alignment horizontal="center" vertical="center"/>
    </xf>
    <xf numFmtId="177" fontId="16" fillId="0" borderId="1" xfId="69" applyNumberFormat="1" applyFont="1" applyFill="1" applyBorder="1" applyAlignment="1" applyProtection="1">
      <alignment horizontal="center" vertical="center"/>
      <protection locked="0"/>
    </xf>
    <xf numFmtId="181" fontId="10" fillId="3" borderId="4" xfId="4" applyNumberFormat="1" applyFont="1" applyFill="1" applyBorder="1" applyAlignment="1" applyProtection="1">
      <alignment wrapText="1"/>
      <protection locked="0"/>
    </xf>
    <xf numFmtId="49" fontId="10" fillId="3" borderId="17" xfId="50" applyNumberFormat="1" applyFont="1" applyFill="1" applyBorder="1" applyAlignment="1">
      <alignment vertical="center" wrapText="1"/>
    </xf>
    <xf numFmtId="177" fontId="16" fillId="3" borderId="4" xfId="4" applyNumberFormat="1" applyFont="1" applyFill="1" applyBorder="1" applyAlignment="1" applyProtection="1">
      <alignment horizontal="center" wrapText="1"/>
      <protection locked="0"/>
    </xf>
    <xf numFmtId="182" fontId="16" fillId="3" borderId="4" xfId="63" applyNumberFormat="1" applyFont="1" applyFill="1" applyBorder="1" applyAlignment="1">
      <alignment horizontal="center" wrapText="1"/>
    </xf>
    <xf numFmtId="177" fontId="16" fillId="3" borderId="4" xfId="63" applyNumberFormat="1" applyFont="1" applyFill="1" applyBorder="1" applyAlignment="1">
      <alignment horizontal="center" wrapText="1"/>
    </xf>
    <xf numFmtId="182" fontId="20" fillId="0" borderId="1" xfId="64" applyNumberFormat="1" applyFont="1" applyFill="1" applyBorder="1" applyAlignment="1">
      <alignment horizontal="center" vertical="center"/>
    </xf>
    <xf numFmtId="177" fontId="16" fillId="0" borderId="1" xfId="64" applyNumberFormat="1" applyFont="1" applyFill="1" applyBorder="1" applyAlignment="1">
      <alignment horizontal="center" vertical="center"/>
    </xf>
    <xf numFmtId="182" fontId="16" fillId="0" borderId="1" xfId="64" applyNumberFormat="1" applyFont="1" applyFill="1" applyBorder="1" applyAlignment="1">
      <alignment horizontal="center" vertical="center"/>
    </xf>
    <xf numFmtId="177" fontId="20" fillId="0" borderId="1" xfId="64" applyNumberFormat="1" applyFont="1" applyFill="1" applyBorder="1" applyAlignment="1">
      <alignment horizontal="center" vertical="center"/>
    </xf>
    <xf numFmtId="181" fontId="11" fillId="3" borderId="8" xfId="4" applyNumberFormat="1" applyFont="1" applyFill="1" applyBorder="1" applyAlignment="1" applyProtection="1">
      <alignment wrapText="1"/>
      <protection locked="0"/>
    </xf>
    <xf numFmtId="49" fontId="11" fillId="3" borderId="1" xfId="50" applyNumberFormat="1" applyFont="1" applyFill="1" applyBorder="1">
      <alignment vertical="center"/>
    </xf>
    <xf numFmtId="177" fontId="20" fillId="3" borderId="1" xfId="4" applyNumberFormat="1" applyFont="1" applyFill="1" applyBorder="1" applyAlignment="1" applyProtection="1">
      <alignment horizontal="center" wrapText="1"/>
      <protection locked="0"/>
    </xf>
    <xf numFmtId="182" fontId="20" fillId="3" borderId="1" xfId="4" applyNumberFormat="1" applyFont="1" applyFill="1" applyBorder="1" applyAlignment="1" applyProtection="1">
      <alignment horizontal="center" wrapText="1"/>
      <protection locked="0"/>
    </xf>
    <xf numFmtId="177" fontId="20" fillId="3" borderId="8" xfId="4" applyNumberFormat="1" applyFont="1" applyFill="1" applyBorder="1" applyAlignment="1" applyProtection="1">
      <alignment horizontal="center" wrapText="1"/>
      <protection locked="0"/>
    </xf>
    <xf numFmtId="181" fontId="10" fillId="0" borderId="8" xfId="4" applyNumberFormat="1" applyFont="1" applyFill="1" applyBorder="1" applyAlignment="1" applyProtection="1">
      <alignment wrapText="1"/>
      <protection locked="0"/>
    </xf>
    <xf numFmtId="177" fontId="16" fillId="0" borderId="8" xfId="63" applyNumberFormat="1" applyFont="1" applyFill="1" applyBorder="1" applyAlignment="1">
      <alignment horizontal="center" wrapText="1"/>
    </xf>
    <xf numFmtId="181" fontId="10" fillId="3" borderId="8" xfId="4" applyNumberFormat="1" applyFont="1" applyFill="1" applyBorder="1" applyAlignment="1" applyProtection="1">
      <alignment wrapText="1"/>
      <protection locked="0"/>
    </xf>
    <xf numFmtId="49" fontId="21" fillId="3" borderId="1" xfId="50" applyNumberFormat="1" applyFont="1" applyFill="1" applyBorder="1">
      <alignment vertical="center"/>
    </xf>
    <xf numFmtId="49" fontId="21" fillId="0" borderId="18" xfId="50" applyNumberFormat="1" applyFont="1" applyFill="1" applyBorder="1">
      <alignment vertical="center"/>
    </xf>
    <xf numFmtId="177" fontId="16" fillId="5" borderId="8" xfId="4" applyNumberFormat="1" applyFont="1" applyFill="1" applyBorder="1" applyAlignment="1" applyProtection="1">
      <alignment horizontal="center" wrapText="1"/>
      <protection locked="0"/>
    </xf>
    <xf numFmtId="182" fontId="16" fillId="0" borderId="8" xfId="64" applyNumberFormat="1" applyFont="1" applyFill="1" applyBorder="1" applyAlignment="1">
      <alignment horizontal="center" vertical="center"/>
    </xf>
    <xf numFmtId="177" fontId="16" fillId="0" borderId="0" xfId="4" applyNumberFormat="1" applyFont="1" applyFill="1" applyAlignment="1" applyProtection="1">
      <alignment horizontal="center"/>
      <protection locked="0"/>
    </xf>
    <xf numFmtId="177" fontId="20" fillId="0" borderId="1" xfId="63" applyNumberFormat="1" applyFont="1" applyFill="1" applyBorder="1" applyAlignment="1">
      <alignment horizontal="center" wrapText="1"/>
    </xf>
    <xf numFmtId="177" fontId="16" fillId="0" borderId="1" xfId="72" applyNumberFormat="1" applyFont="1" applyFill="1" applyBorder="1" applyAlignment="1" applyProtection="1">
      <alignment horizontal="center" vertical="center"/>
      <protection locked="0"/>
    </xf>
    <xf numFmtId="177" fontId="16" fillId="0" borderId="1" xfId="21" applyNumberFormat="1" applyFont="1" applyFill="1" applyBorder="1" applyAlignment="1" applyProtection="1">
      <alignment horizontal="center" vertical="center"/>
      <protection locked="0"/>
    </xf>
    <xf numFmtId="177" fontId="16" fillId="0" borderId="1" xfId="77" applyNumberFormat="1" applyFont="1" applyFill="1" applyBorder="1" applyAlignment="1" applyProtection="1">
      <alignment horizontal="center" vertical="center"/>
      <protection locked="0"/>
    </xf>
    <xf numFmtId="177" fontId="16" fillId="0" borderId="1" xfId="80" applyNumberFormat="1" applyFont="1" applyFill="1" applyBorder="1" applyAlignment="1" applyProtection="1">
      <alignment horizontal="center" vertical="center"/>
      <protection locked="0"/>
    </xf>
    <xf numFmtId="177" fontId="16" fillId="0" borderId="1" xfId="73" applyNumberFormat="1" applyFont="1" applyFill="1" applyBorder="1" applyAlignment="1" applyProtection="1">
      <alignment horizontal="center" vertical="center"/>
      <protection locked="0"/>
    </xf>
    <xf numFmtId="177" fontId="16" fillId="0" borderId="1" xfId="78" applyNumberFormat="1" applyFont="1" applyFill="1" applyBorder="1" applyAlignment="1">
      <alignment horizontal="center" vertical="center"/>
    </xf>
    <xf numFmtId="178" fontId="10" fillId="0" borderId="6" xfId="62" applyNumberFormat="1" applyFont="1" applyFill="1" applyBorder="1" applyAlignment="1" applyProtection="1">
      <alignment horizontal="left" vertical="center" wrapText="1"/>
    </xf>
    <xf numFmtId="49" fontId="10" fillId="0" borderId="7" xfId="62" applyNumberFormat="1" applyFont="1" applyFill="1" applyBorder="1" applyAlignment="1" applyProtection="1">
      <alignment horizontal="left" vertical="center" wrapText="1"/>
    </xf>
    <xf numFmtId="0" fontId="10" fillId="0" borderId="1" xfId="81" applyFont="1" applyFill="1" applyBorder="1" applyAlignment="1">
      <alignment wrapText="1"/>
    </xf>
    <xf numFmtId="177" fontId="16" fillId="4" borderId="1" xfId="81" applyNumberFormat="1" applyFont="1" applyFill="1" applyBorder="1" applyAlignment="1">
      <alignment horizontal="center"/>
    </xf>
    <xf numFmtId="49" fontId="21" fillId="0" borderId="1" xfId="50" applyNumberFormat="1" applyFont="1" applyFill="1" applyBorder="1" applyAlignment="1">
      <alignment vertical="center" wrapText="1"/>
    </xf>
    <xf numFmtId="181" fontId="10" fillId="4" borderId="1" xfId="4" applyNumberFormat="1" applyFont="1" applyFill="1" applyBorder="1" applyAlignment="1" applyProtection="1">
      <alignment wrapText="1"/>
      <protection locked="0"/>
    </xf>
    <xf numFmtId="49" fontId="21" fillId="4" borderId="15" xfId="50" applyNumberFormat="1" applyFont="1" applyFill="1" applyBorder="1" applyAlignment="1">
      <alignment vertical="center" wrapText="1"/>
    </xf>
    <xf numFmtId="182" fontId="16" fillId="4" borderId="1" xfId="4" applyNumberFormat="1" applyFont="1" applyFill="1" applyBorder="1" applyAlignment="1" applyProtection="1">
      <alignment horizontal="center" wrapText="1"/>
      <protection locked="0"/>
    </xf>
    <xf numFmtId="177" fontId="19" fillId="4" borderId="7" xfId="0" applyNumberFormat="1" applyFont="1" applyFill="1" applyBorder="1" applyAlignment="1" applyProtection="1">
      <alignment horizontal="center" vertical="center" wrapText="1"/>
    </xf>
    <xf numFmtId="181" fontId="10" fillId="0" borderId="4" xfId="4" applyNumberFormat="1" applyFont="1" applyFill="1" applyBorder="1" applyProtection="1">
      <protection locked="0"/>
    </xf>
    <xf numFmtId="181" fontId="10" fillId="3" borderId="4" xfId="4" applyNumberFormat="1" applyFont="1" applyFill="1" applyBorder="1" applyProtection="1">
      <protection locked="0"/>
    </xf>
    <xf numFmtId="182" fontId="16" fillId="3" borderId="4" xfId="4" applyNumberFormat="1" applyFont="1" applyFill="1" applyBorder="1" applyAlignment="1" applyProtection="1">
      <alignment horizontal="center" wrapText="1"/>
      <protection locked="0"/>
    </xf>
    <xf numFmtId="181" fontId="10" fillId="0" borderId="1" xfId="4" applyNumberFormat="1" applyFont="1" applyFill="1" applyBorder="1" applyAlignment="1" applyProtection="1">
      <alignment horizontal="left" wrapText="1"/>
      <protection locked="0"/>
    </xf>
    <xf numFmtId="181" fontId="10" fillId="0" borderId="8" xfId="4" applyNumberFormat="1" applyFont="1" applyFill="1" applyBorder="1" applyAlignment="1" applyProtection="1">
      <alignment horizontal="left" wrapText="1"/>
      <protection locked="0"/>
    </xf>
    <xf numFmtId="181" fontId="10" fillId="0" borderId="8" xfId="4" applyNumberFormat="1" applyFont="1" applyFill="1" applyBorder="1" applyProtection="1">
      <protection locked="0"/>
    </xf>
    <xf numFmtId="182" fontId="16" fillId="0" borderId="8" xfId="4" applyNumberFormat="1" applyFont="1" applyFill="1" applyBorder="1" applyAlignment="1" applyProtection="1">
      <alignment horizontal="center" wrapText="1"/>
      <protection locked="0"/>
    </xf>
    <xf numFmtId="177" fontId="16" fillId="0" borderId="1" xfId="0" applyNumberFormat="1" applyFont="1" applyFill="1" applyBorder="1" applyAlignment="1">
      <alignment horizontal="center"/>
    </xf>
    <xf numFmtId="181" fontId="10" fillId="5" borderId="1" xfId="4" applyNumberFormat="1" applyFont="1" applyFill="1" applyBorder="1" applyAlignment="1" applyProtection="1">
      <alignment wrapText="1"/>
      <protection locked="0"/>
    </xf>
    <xf numFmtId="181" fontId="10" fillId="5" borderId="1" xfId="4" applyNumberFormat="1" applyFont="1" applyFill="1" applyBorder="1" applyProtection="1">
      <protection locked="0"/>
    </xf>
    <xf numFmtId="182" fontId="16" fillId="5" borderId="1" xfId="4" applyNumberFormat="1" applyFont="1" applyFill="1" applyBorder="1" applyAlignment="1" applyProtection="1">
      <alignment horizontal="center" wrapText="1"/>
      <protection locked="0"/>
    </xf>
    <xf numFmtId="177" fontId="16" fillId="0" borderId="1" xfId="28" applyNumberFormat="1" applyFont="1" applyFill="1" applyBorder="1" applyAlignment="1" applyProtection="1">
      <alignment horizontal="center"/>
      <protection locked="0"/>
    </xf>
    <xf numFmtId="181" fontId="11" fillId="0" borderId="1" xfId="4" applyNumberFormat="1" applyFont="1" applyFill="1" applyBorder="1" applyAlignment="1" applyProtection="1">
      <alignment horizontal="left" wrapText="1"/>
      <protection locked="0"/>
    </xf>
    <xf numFmtId="181" fontId="21" fillId="0" borderId="1" xfId="4" applyNumberFormat="1" applyFont="1" applyFill="1" applyBorder="1" applyAlignment="1" applyProtection="1">
      <alignment horizontal="left" wrapText="1"/>
      <protection locked="0"/>
    </xf>
    <xf numFmtId="177" fontId="19" fillId="0" borderId="1" xfId="0" applyNumberFormat="1" applyFont="1" applyFill="1" applyBorder="1" applyAlignment="1">
      <alignment horizontal="center" vertical="center"/>
    </xf>
    <xf numFmtId="181" fontId="11" fillId="0" borderId="1" xfId="4" applyNumberFormat="1" applyFont="1" applyFill="1" applyBorder="1" applyAlignment="1" applyProtection="1">
      <alignment horizontal="left" vertical="center" wrapText="1"/>
      <protection locked="0"/>
    </xf>
    <xf numFmtId="181" fontId="22" fillId="0" borderId="1" xfId="4" applyNumberFormat="1" applyFont="1" applyFill="1" applyBorder="1" applyAlignment="1" applyProtection="1">
      <alignment horizontal="left" wrapText="1"/>
      <protection locked="0"/>
    </xf>
    <xf numFmtId="179" fontId="16" fillId="5" borderId="1" xfId="39" applyNumberFormat="1" applyFont="1" applyFill="1" applyBorder="1" applyAlignment="1" applyProtection="1">
      <alignment horizontal="center"/>
      <protection locked="0"/>
    </xf>
    <xf numFmtId="177" fontId="16" fillId="5" borderId="1" xfId="39" applyNumberFormat="1" applyFont="1" applyFill="1" applyBorder="1" applyAlignment="1" applyProtection="1">
      <alignment horizontal="center"/>
      <protection locked="0"/>
    </xf>
    <xf numFmtId="177" fontId="16" fillId="0" borderId="1" xfId="39" applyNumberFormat="1" applyFont="1" applyFill="1" applyBorder="1" applyAlignment="1" applyProtection="1">
      <alignment horizontal="center"/>
      <protection locked="0"/>
    </xf>
    <xf numFmtId="181" fontId="10" fillId="0" borderId="1" xfId="4" applyNumberFormat="1" applyFont="1" applyFill="1" applyBorder="1" applyAlignment="1" applyProtection="1">
      <alignment horizontal="center" wrapText="1"/>
      <protection locked="0"/>
    </xf>
    <xf numFmtId="179" fontId="16" fillId="0" borderId="1" xfId="4" applyNumberFormat="1" applyFont="1" applyFill="1" applyBorder="1" applyAlignment="1" applyProtection="1">
      <alignment horizontal="center" wrapText="1"/>
      <protection locked="0"/>
    </xf>
    <xf numFmtId="182" fontId="16" fillId="0" borderId="1" xfId="28" applyNumberFormat="1" applyFont="1" applyFill="1" applyBorder="1" applyAlignment="1" applyProtection="1">
      <alignment horizontal="center"/>
      <protection locked="0"/>
    </xf>
    <xf numFmtId="179" fontId="16" fillId="0" borderId="1" xfId="28" applyNumberFormat="1" applyFont="1" applyFill="1" applyBorder="1" applyAlignment="1" applyProtection="1">
      <alignment horizontal="center"/>
      <protection locked="0"/>
    </xf>
    <xf numFmtId="177" fontId="16" fillId="0" borderId="1" xfId="81" applyNumberFormat="1" applyFont="1" applyFill="1" applyBorder="1" applyAlignment="1">
      <alignment horizontal="center"/>
    </xf>
    <xf numFmtId="177" fontId="19" fillId="0" borderId="7" xfId="0" applyNumberFormat="1" applyFont="1" applyFill="1" applyBorder="1" applyAlignment="1" applyProtection="1">
      <alignment horizontal="center" vertical="center" wrapText="1"/>
    </xf>
    <xf numFmtId="177" fontId="16" fillId="0" borderId="1" xfId="4" applyNumberFormat="1" applyFont="1" applyFill="1" applyBorder="1" applyAlignment="1" applyProtection="1">
      <alignment horizontal="center"/>
    </xf>
    <xf numFmtId="183" fontId="10" fillId="4" borderId="1" xfId="4" applyNumberFormat="1" applyFont="1" applyFill="1" applyBorder="1" applyAlignment="1" applyProtection="1">
      <alignment horizontal="right"/>
      <protection locked="0"/>
    </xf>
    <xf numFmtId="183" fontId="10" fillId="0" borderId="4" xfId="4" applyNumberFormat="1" applyFont="1" applyFill="1" applyBorder="1" applyAlignment="1" applyProtection="1">
      <alignment horizontal="right"/>
      <protection locked="0"/>
    </xf>
    <xf numFmtId="183" fontId="10" fillId="0" borderId="0" xfId="4" applyNumberFormat="1" applyFont="1" applyFill="1" applyBorder="1" applyAlignment="1" applyProtection="1">
      <alignment horizontal="right"/>
      <protection locked="0"/>
    </xf>
    <xf numFmtId="181" fontId="10" fillId="0" borderId="0" xfId="4" applyNumberFormat="1" applyFont="1" applyFill="1" applyBorder="1" applyAlignment="1" applyProtection="1">
      <alignment horizontal="right" wrapText="1"/>
      <protection locked="0"/>
    </xf>
    <xf numFmtId="183" fontId="10" fillId="0" borderId="8" xfId="4" applyNumberFormat="1" applyFont="1" applyFill="1" applyBorder="1" applyAlignment="1" applyProtection="1">
      <alignment horizontal="right"/>
      <protection locked="0"/>
    </xf>
    <xf numFmtId="183" fontId="10" fillId="0" borderId="1" xfId="65" applyNumberFormat="1" applyFont="1" applyFill="1" applyBorder="1" applyAlignment="1">
      <alignment horizontal="center" wrapText="1"/>
    </xf>
    <xf numFmtId="181" fontId="10" fillId="0" borderId="0" xfId="4" applyNumberFormat="1" applyFont="1" applyFill="1" applyBorder="1" applyAlignment="1" applyProtection="1">
      <alignment horizontal="center" wrapText="1"/>
      <protection locked="0"/>
    </xf>
    <xf numFmtId="179" fontId="16" fillId="5" borderId="1" xfId="4" applyNumberFormat="1" applyFont="1" applyFill="1" applyBorder="1" applyAlignment="1" applyProtection="1">
      <alignment horizontal="center" wrapText="1"/>
      <protection locked="0"/>
    </xf>
    <xf numFmtId="179" fontId="16" fillId="0" borderId="1" xfId="4" applyNumberFormat="1" applyFont="1" applyFill="1" applyBorder="1" applyAlignment="1" applyProtection="1">
      <alignment horizontal="center"/>
      <protection locked="0"/>
    </xf>
    <xf numFmtId="182" fontId="20" fillId="5" borderId="1" xfId="65" applyNumberFormat="1" applyFont="1" applyFill="1" applyBorder="1" applyAlignment="1">
      <alignment horizontal="center" wrapText="1"/>
    </xf>
    <xf numFmtId="177" fontId="16" fillId="5" borderId="1" xfId="65" applyNumberFormat="1" applyFont="1" applyFill="1" applyBorder="1" applyAlignment="1">
      <alignment horizontal="center" wrapText="1"/>
    </xf>
    <xf numFmtId="182" fontId="16" fillId="5" borderId="1" xfId="65" applyNumberFormat="1" applyFont="1" applyFill="1" applyBorder="1" applyAlignment="1">
      <alignment horizontal="center" wrapText="1"/>
    </xf>
    <xf numFmtId="179" fontId="16" fillId="5" borderId="1" xfId="28" applyNumberFormat="1" applyFont="1" applyFill="1" applyBorder="1" applyAlignment="1" applyProtection="1">
      <alignment horizontal="center"/>
      <protection locked="0"/>
    </xf>
    <xf numFmtId="182" fontId="16" fillId="0" borderId="1" xfId="0" applyNumberFormat="1" applyFont="1" applyFill="1" applyBorder="1" applyAlignment="1" applyProtection="1">
      <alignment horizontal="center" vertical="center" wrapText="1"/>
    </xf>
    <xf numFmtId="177" fontId="16" fillId="0" borderId="1" xfId="55" applyNumberFormat="1" applyFont="1" applyFill="1" applyBorder="1" applyAlignment="1">
      <alignment horizontal="center" wrapText="1"/>
    </xf>
    <xf numFmtId="182" fontId="16" fillId="0" borderId="1" xfId="55" applyNumberFormat="1" applyFont="1" applyFill="1" applyBorder="1" applyAlignment="1">
      <alignment horizontal="center" wrapText="1"/>
    </xf>
    <xf numFmtId="49" fontId="11" fillId="0" borderId="1" xfId="4" applyNumberFormat="1" applyFont="1" applyFill="1" applyBorder="1" applyAlignment="1" applyProtection="1">
      <alignment wrapText="1"/>
      <protection locked="0"/>
    </xf>
    <xf numFmtId="49" fontId="10" fillId="0" borderId="1" xfId="4" applyNumberFormat="1" applyFont="1" applyFill="1" applyBorder="1" applyAlignment="1" applyProtection="1">
      <alignment wrapText="1"/>
      <protection locked="0"/>
    </xf>
    <xf numFmtId="181" fontId="10" fillId="0" borderId="1" xfId="65" applyNumberFormat="1" applyFont="1" applyFill="1" applyBorder="1" applyAlignment="1">
      <alignment horizontal="right" wrapText="1"/>
    </xf>
  </cellXfs>
  <cellStyles count="82">
    <cellStyle name="常规" xfId="0" builtinId="0"/>
    <cellStyle name="货币[0]" xfId="1" builtinId="7"/>
    <cellStyle name="输入" xfId="2" builtinId="20"/>
    <cellStyle name="常规_4003_2015年结算单" xfId="3"/>
    <cellStyle name="常规_2004年资金算帐（年终结算）" xfId="4"/>
    <cellStyle name="20% - 强调文字颜色 3" xfId="5" builtinId="38"/>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4006_2015年结算单"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1998年各县市结算单_2015年结算单" xfId="28"/>
    <cellStyle name="计算" xfId="29" builtinId="22"/>
    <cellStyle name="检查单元格" xfId="30" builtinId="23"/>
    <cellStyle name="20% - 强调文字颜色 6" xfId="31" builtinId="50"/>
    <cellStyle name="强调文字颜色 2" xfId="32" builtinId="33"/>
    <cellStyle name="链接单元格" xfId="33" builtinId="24"/>
    <cellStyle name="常规_2008结算办法" xfId="34"/>
    <cellStyle name="汇总" xfId="35" builtinId="25"/>
    <cellStyle name="好" xfId="36" builtinId="26"/>
    <cellStyle name="适中" xfId="37" builtinId="28"/>
    <cellStyle name="强调文字颜色 1" xfId="38" builtinId="29"/>
    <cellStyle name="常规_2004年财政总决算报表_2015年结算单"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千位分隔[0]_2013年对账表120" xfId="48"/>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_2005年体制测算5.16" xfId="55"/>
    <cellStyle name="强调文字颜色 6" xfId="56" builtinId="49"/>
    <cellStyle name="常规_2013年对账表120_2015年结算单" xfId="57"/>
    <cellStyle name="常规_4002" xfId="58"/>
    <cellStyle name="40% - 强调文字颜色 6" xfId="59" builtinId="51"/>
    <cellStyle name="常规_2013年对账表120" xfId="60"/>
    <cellStyle name="60% - 强调文字颜色 6" xfId="61" builtinId="52"/>
    <cellStyle name="常规 2" xfId="62"/>
    <cellStyle name="常规_2005年体制测算5.16_2015年结算单" xfId="63"/>
    <cellStyle name="常规_2010年结算（结算38）_2015年结算单" xfId="64"/>
    <cellStyle name="常规_2008结算办法_2015年结算单" xfId="65"/>
    <cellStyle name="常规_4002_2015年结算单" xfId="66"/>
    <cellStyle name="常规_4003" xfId="67"/>
    <cellStyle name="常规_4004" xfId="68"/>
    <cellStyle name="常规_4004_2015年结算单" xfId="69"/>
    <cellStyle name="常规_4005" xfId="70"/>
    <cellStyle name="常规_4010" xfId="71"/>
    <cellStyle name="常规_4005_2015年结算单" xfId="72"/>
    <cellStyle name="常规_4010_2015年结算单" xfId="73"/>
    <cellStyle name="常规_4006" xfId="74"/>
    <cellStyle name="常规_4008" xfId="75"/>
    <cellStyle name="常规_4013" xfId="76"/>
    <cellStyle name="常规_4008_2015年结算单" xfId="77"/>
    <cellStyle name="常规_4013_2015年结算单" xfId="78"/>
    <cellStyle name="常规_4009" xfId="79"/>
    <cellStyle name="常规_4009_2015年结算单" xfId="80"/>
    <cellStyle name="常规_喀什地区2015年转移支付下达情况（明细）"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9" activePane="bottomRight" state="frozen"/>
      <selection/>
      <selection pane="topRight"/>
      <selection pane="bottomLeft"/>
      <selection pane="bottomRight" activeCell="C196" sqref="C196"/>
    </sheetView>
  </sheetViews>
  <sheetFormatPr defaultColWidth="9" defaultRowHeight="15.75"/>
  <cols>
    <col min="1" max="1" width="28.375" style="79" customWidth="1"/>
    <col min="2" max="2" width="15.625" style="79" customWidth="1"/>
    <col min="3" max="3" width="12.375" style="80" customWidth="1"/>
    <col min="4" max="4" width="11.875" style="81" customWidth="1"/>
    <col min="5" max="6" width="10.625" style="80" customWidth="1"/>
    <col min="7" max="7" width="11.5" style="82" customWidth="1"/>
    <col min="8" max="17" width="10.625" style="82" customWidth="1"/>
    <col min="18" max="18" width="7" style="83" hidden="1" customWidth="1"/>
    <col min="19" max="16384" width="9" style="84"/>
  </cols>
  <sheetData>
    <row r="1" ht="33" customHeight="1" spans="1:18">
      <c r="A1" s="85" t="s">
        <v>0</v>
      </c>
      <c r="B1" s="85"/>
      <c r="C1" s="85"/>
      <c r="D1" s="85"/>
      <c r="E1" s="85"/>
      <c r="F1" s="85"/>
      <c r="G1" s="85"/>
      <c r="H1" s="85"/>
      <c r="I1" s="85"/>
      <c r="J1" s="85"/>
      <c r="K1" s="85"/>
      <c r="L1" s="85"/>
      <c r="M1" s="85"/>
      <c r="N1" s="85"/>
      <c r="O1" s="85"/>
      <c r="P1" s="85"/>
      <c r="Q1" s="85"/>
      <c r="R1" s="85"/>
    </row>
    <row r="2" ht="22.5" customHeight="1" spans="1:17">
      <c r="A2" s="86"/>
      <c r="B2" s="87"/>
      <c r="C2" s="87"/>
      <c r="D2" s="88" t="s">
        <v>1</v>
      </c>
      <c r="E2" s="88"/>
      <c r="F2" s="88"/>
      <c r="G2" s="88"/>
      <c r="H2" s="88"/>
      <c r="I2" s="80"/>
      <c r="J2" s="80"/>
      <c r="K2" s="80"/>
      <c r="L2" s="166" t="s">
        <v>2</v>
      </c>
      <c r="M2" s="167"/>
      <c r="N2" s="167"/>
      <c r="O2" s="167"/>
      <c r="P2" s="167"/>
      <c r="Q2" s="167"/>
    </row>
    <row r="3" s="61" customFormat="1" ht="27" spans="1:18">
      <c r="A3" s="89" t="s">
        <v>3</v>
      </c>
      <c r="B3" s="90" t="s">
        <v>4</v>
      </c>
      <c r="C3" s="91" t="s">
        <v>5</v>
      </c>
      <c r="D3" s="92" t="s">
        <v>6</v>
      </c>
      <c r="E3" s="91" t="s">
        <v>7</v>
      </c>
      <c r="F3" s="91" t="s">
        <v>8</v>
      </c>
      <c r="G3" s="91" t="s">
        <v>9</v>
      </c>
      <c r="H3" s="91" t="s">
        <v>10</v>
      </c>
      <c r="I3" s="91" t="s">
        <v>11</v>
      </c>
      <c r="J3" s="91" t="s">
        <v>12</v>
      </c>
      <c r="K3" s="91" t="s">
        <v>13</v>
      </c>
      <c r="L3" s="91" t="s">
        <v>14</v>
      </c>
      <c r="M3" s="91" t="s">
        <v>15</v>
      </c>
      <c r="N3" s="91" t="s">
        <v>16</v>
      </c>
      <c r="O3" s="91" t="s">
        <v>17</v>
      </c>
      <c r="P3" s="91" t="s">
        <v>18</v>
      </c>
      <c r="Q3" s="91" t="s">
        <v>19</v>
      </c>
      <c r="R3" s="179" t="s">
        <v>20</v>
      </c>
    </row>
    <row r="4" s="62" customFormat="1" ht="24.75" customHeight="1" spans="1:18">
      <c r="A4" s="93" t="s">
        <v>21</v>
      </c>
      <c r="B4" s="94"/>
      <c r="C4" s="95" t="e">
        <f t="shared" ref="C4:C11" si="0">SUM(D4:Q4)</f>
        <v>#VALUE!</v>
      </c>
      <c r="D4" s="96" t="e">
        <f t="shared" ref="D4:Q4" si="1">D5+D159+D163</f>
        <v>#VALUE!</v>
      </c>
      <c r="E4" s="95" t="e">
        <f t="shared" si="1"/>
        <v>#VALUE!</v>
      </c>
      <c r="F4" s="95" t="e">
        <f t="shared" si="1"/>
        <v>#VALUE!</v>
      </c>
      <c r="G4" s="95" t="e">
        <f t="shared" si="1"/>
        <v>#VALUE!</v>
      </c>
      <c r="H4" s="95" t="e">
        <f t="shared" si="1"/>
        <v>#VALUE!</v>
      </c>
      <c r="I4" s="95" t="e">
        <f t="shared" si="1"/>
        <v>#VALUE!</v>
      </c>
      <c r="J4" s="95" t="e">
        <f t="shared" si="1"/>
        <v>#VALUE!</v>
      </c>
      <c r="K4" s="95" t="e">
        <f t="shared" si="1"/>
        <v>#VALUE!</v>
      </c>
      <c r="L4" s="95" t="e">
        <f t="shared" si="1"/>
        <v>#VALUE!</v>
      </c>
      <c r="M4" s="95" t="e">
        <f t="shared" si="1"/>
        <v>#VALUE!</v>
      </c>
      <c r="N4" s="95" t="e">
        <f t="shared" si="1"/>
        <v>#VALUE!</v>
      </c>
      <c r="O4" s="95" t="e">
        <f t="shared" si="1"/>
        <v>#VALUE!</v>
      </c>
      <c r="P4" s="95" t="e">
        <f t="shared" si="1"/>
        <v>#VALUE!</v>
      </c>
      <c r="Q4" s="95" t="e">
        <f t="shared" si="1"/>
        <v>#VALUE!</v>
      </c>
      <c r="R4" s="180" t="e">
        <f t="shared" ref="R4:R32" si="2">SUM(F4:Q4)</f>
        <v>#VALUE!</v>
      </c>
    </row>
    <row r="5" s="63" customFormat="1" ht="24.75" customHeight="1" spans="1:18">
      <c r="A5" s="97" t="s">
        <v>22</v>
      </c>
      <c r="B5" s="98"/>
      <c r="C5" s="99" t="e">
        <f t="shared" ref="C5:Q5" si="3">C6+C13+C154</f>
        <v>#VALUE!</v>
      </c>
      <c r="D5" s="100" t="e">
        <f t="shared" si="3"/>
        <v>#VALUE!</v>
      </c>
      <c r="E5" s="99" t="e">
        <f t="shared" si="3"/>
        <v>#VALUE!</v>
      </c>
      <c r="F5" s="99" t="e">
        <f t="shared" si="3"/>
        <v>#VALUE!</v>
      </c>
      <c r="G5" s="99" t="e">
        <f t="shared" si="3"/>
        <v>#VALUE!</v>
      </c>
      <c r="H5" s="99" t="e">
        <f t="shared" si="3"/>
        <v>#VALUE!</v>
      </c>
      <c r="I5" s="99" t="e">
        <f t="shared" si="3"/>
        <v>#VALUE!</v>
      </c>
      <c r="J5" s="99" t="e">
        <f t="shared" si="3"/>
        <v>#VALUE!</v>
      </c>
      <c r="K5" s="99" t="e">
        <f t="shared" si="3"/>
        <v>#VALUE!</v>
      </c>
      <c r="L5" s="99" t="e">
        <f t="shared" si="3"/>
        <v>#VALUE!</v>
      </c>
      <c r="M5" s="99" t="e">
        <f t="shared" si="3"/>
        <v>#VALUE!</v>
      </c>
      <c r="N5" s="99" t="e">
        <f t="shared" si="3"/>
        <v>#VALUE!</v>
      </c>
      <c r="O5" s="99" t="e">
        <f t="shared" si="3"/>
        <v>#VALUE!</v>
      </c>
      <c r="P5" s="99" t="e">
        <f t="shared" si="3"/>
        <v>#VALUE!</v>
      </c>
      <c r="Q5" s="99" t="e">
        <f t="shared" si="3"/>
        <v>#VALUE!</v>
      </c>
      <c r="R5" s="180" t="e">
        <f t="shared" si="2"/>
        <v>#VALUE!</v>
      </c>
    </row>
    <row r="6" s="64" customFormat="1" ht="24.75" customHeight="1" spans="1:18">
      <c r="A6" s="101" t="s">
        <v>23</v>
      </c>
      <c r="B6" s="102"/>
      <c r="C6" s="103">
        <f t="shared" si="0"/>
        <v>37437</v>
      </c>
      <c r="D6" s="104">
        <f t="shared" ref="D6:Q6" si="4">SUM(D7:D11)</f>
        <v>10026</v>
      </c>
      <c r="E6" s="103">
        <f t="shared" si="4"/>
        <v>0</v>
      </c>
      <c r="F6" s="103">
        <f t="shared" si="4"/>
        <v>10479</v>
      </c>
      <c r="G6" s="103">
        <f t="shared" si="4"/>
        <v>2306</v>
      </c>
      <c r="H6" s="103">
        <f t="shared" si="4"/>
        <v>1521</v>
      </c>
      <c r="I6" s="103">
        <f t="shared" si="4"/>
        <v>865</v>
      </c>
      <c r="J6" s="103">
        <f t="shared" si="4"/>
        <v>1558</v>
      </c>
      <c r="K6" s="103">
        <f t="shared" si="4"/>
        <v>1281</v>
      </c>
      <c r="L6" s="103">
        <f t="shared" si="4"/>
        <v>2087</v>
      </c>
      <c r="M6" s="103">
        <f t="shared" si="4"/>
        <v>1820</v>
      </c>
      <c r="N6" s="103">
        <f t="shared" si="4"/>
        <v>1539</v>
      </c>
      <c r="O6" s="103">
        <f t="shared" si="4"/>
        <v>814</v>
      </c>
      <c r="P6" s="103">
        <f t="shared" si="4"/>
        <v>2693</v>
      </c>
      <c r="Q6" s="103">
        <f t="shared" si="4"/>
        <v>448</v>
      </c>
      <c r="R6" s="180">
        <f t="shared" si="2"/>
        <v>27411</v>
      </c>
    </row>
    <row r="7" s="65" customFormat="1" ht="24.75" customHeight="1" spans="1:18">
      <c r="A7" s="93" t="s">
        <v>24</v>
      </c>
      <c r="B7" s="94" t="s">
        <v>25</v>
      </c>
      <c r="C7" s="105">
        <f t="shared" si="0"/>
        <v>3305</v>
      </c>
      <c r="D7" s="106">
        <v>-895</v>
      </c>
      <c r="E7" s="107"/>
      <c r="F7" s="108">
        <v>1135</v>
      </c>
      <c r="G7" s="108">
        <v>618</v>
      </c>
      <c r="H7" s="108">
        <v>162</v>
      </c>
      <c r="I7" s="108">
        <v>147</v>
      </c>
      <c r="J7" s="108">
        <v>385</v>
      </c>
      <c r="K7" s="108">
        <v>155</v>
      </c>
      <c r="L7" s="108">
        <v>264</v>
      </c>
      <c r="M7" s="108">
        <v>547</v>
      </c>
      <c r="N7" s="108">
        <v>547</v>
      </c>
      <c r="O7" s="108">
        <v>117</v>
      </c>
      <c r="P7" s="108">
        <v>86</v>
      </c>
      <c r="Q7" s="108">
        <v>37</v>
      </c>
      <c r="R7" s="180">
        <f t="shared" si="2"/>
        <v>4200</v>
      </c>
    </row>
    <row r="8" s="65" customFormat="1" ht="24.75" customHeight="1" spans="1:18">
      <c r="A8" s="93" t="s">
        <v>26</v>
      </c>
      <c r="B8" s="94" t="s">
        <v>27</v>
      </c>
      <c r="C8" s="105">
        <f t="shared" si="0"/>
        <v>8467</v>
      </c>
      <c r="D8" s="96"/>
      <c r="E8" s="107"/>
      <c r="F8" s="108">
        <v>2272</v>
      </c>
      <c r="G8" s="108">
        <v>585</v>
      </c>
      <c r="H8" s="108">
        <v>784</v>
      </c>
      <c r="I8" s="108">
        <v>503</v>
      </c>
      <c r="J8" s="108">
        <v>458</v>
      </c>
      <c r="K8" s="108">
        <v>512</v>
      </c>
      <c r="L8" s="108">
        <v>781</v>
      </c>
      <c r="M8" s="108">
        <v>565</v>
      </c>
      <c r="N8" s="108">
        <v>759</v>
      </c>
      <c r="O8" s="108">
        <v>465</v>
      </c>
      <c r="P8" s="108">
        <v>407</v>
      </c>
      <c r="Q8" s="108">
        <v>376</v>
      </c>
      <c r="R8" s="180">
        <f t="shared" si="2"/>
        <v>8467</v>
      </c>
    </row>
    <row r="9" s="65" customFormat="1" ht="24.75" customHeight="1" spans="1:18">
      <c r="A9" s="93" t="s">
        <v>28</v>
      </c>
      <c r="B9" s="94" t="s">
        <v>29</v>
      </c>
      <c r="C9" s="105">
        <f t="shared" si="0"/>
        <v>1338</v>
      </c>
      <c r="D9" s="106">
        <v>390</v>
      </c>
      <c r="E9" s="109"/>
      <c r="F9" s="108">
        <v>918</v>
      </c>
      <c r="G9" s="108">
        <v>1</v>
      </c>
      <c r="H9" s="108">
        <v>2</v>
      </c>
      <c r="I9" s="108">
        <v>1</v>
      </c>
      <c r="J9" s="108">
        <v>5</v>
      </c>
      <c r="K9" s="108">
        <v>1</v>
      </c>
      <c r="L9" s="108">
        <v>2</v>
      </c>
      <c r="M9" s="108">
        <v>14</v>
      </c>
      <c r="N9" s="108">
        <v>0</v>
      </c>
      <c r="O9" s="108">
        <v>0</v>
      </c>
      <c r="P9" s="108">
        <v>1</v>
      </c>
      <c r="Q9" s="108">
        <v>3</v>
      </c>
      <c r="R9" s="180">
        <f t="shared" si="2"/>
        <v>948</v>
      </c>
    </row>
    <row r="10" s="65" customFormat="1" ht="24.75" customHeight="1" spans="1:18">
      <c r="A10" s="93" t="s">
        <v>30</v>
      </c>
      <c r="B10" s="94" t="s">
        <v>31</v>
      </c>
      <c r="C10" s="105">
        <f t="shared" si="0"/>
        <v>1527</v>
      </c>
      <c r="D10" s="110"/>
      <c r="E10" s="109"/>
      <c r="F10" s="108"/>
      <c r="G10" s="108">
        <v>5</v>
      </c>
      <c r="H10" s="108">
        <v>42</v>
      </c>
      <c r="I10" s="108"/>
      <c r="J10" s="108"/>
      <c r="K10" s="108">
        <v>108</v>
      </c>
      <c r="L10" s="108">
        <v>851</v>
      </c>
      <c r="M10" s="108">
        <v>453</v>
      </c>
      <c r="N10" s="108"/>
      <c r="O10" s="108">
        <v>11</v>
      </c>
      <c r="P10" s="108">
        <v>57</v>
      </c>
      <c r="Q10" s="108"/>
      <c r="R10" s="180">
        <f t="shared" si="2"/>
        <v>1527</v>
      </c>
    </row>
    <row r="11" s="62" customFormat="1" ht="24.75" customHeight="1" spans="1:18">
      <c r="A11" s="93" t="s">
        <v>32</v>
      </c>
      <c r="B11" s="94"/>
      <c r="C11" s="105">
        <f t="shared" si="0"/>
        <v>22800</v>
      </c>
      <c r="D11" s="111">
        <v>10531</v>
      </c>
      <c r="E11" s="95"/>
      <c r="F11" s="95">
        <v>6154</v>
      </c>
      <c r="G11" s="95">
        <v>1097</v>
      </c>
      <c r="H11" s="95">
        <v>531</v>
      </c>
      <c r="I11" s="95">
        <v>214</v>
      </c>
      <c r="J11" s="95">
        <v>710</v>
      </c>
      <c r="K11" s="95">
        <v>505</v>
      </c>
      <c r="L11" s="95">
        <v>189</v>
      </c>
      <c r="M11" s="95">
        <v>241</v>
      </c>
      <c r="N11" s="95">
        <v>233</v>
      </c>
      <c r="O11" s="95">
        <v>221</v>
      </c>
      <c r="P11" s="168">
        <v>2142</v>
      </c>
      <c r="Q11" s="95">
        <v>32</v>
      </c>
      <c r="R11" s="180">
        <f t="shared" si="2"/>
        <v>12269</v>
      </c>
    </row>
    <row r="12" s="62" customFormat="1" ht="24.75" customHeight="1" spans="1:18">
      <c r="A12" s="93"/>
      <c r="B12" s="93"/>
      <c r="C12" s="95"/>
      <c r="D12" s="96"/>
      <c r="E12" s="95">
        <v>0</v>
      </c>
      <c r="F12" s="95"/>
      <c r="G12" s="95"/>
      <c r="H12" s="95"/>
      <c r="I12" s="95"/>
      <c r="J12" s="95"/>
      <c r="K12" s="95"/>
      <c r="L12" s="95"/>
      <c r="M12" s="95"/>
      <c r="N12" s="95"/>
      <c r="O12" s="95"/>
      <c r="P12" s="95"/>
      <c r="Q12" s="95"/>
      <c r="R12" s="180">
        <f t="shared" si="2"/>
        <v>0</v>
      </c>
    </row>
    <row r="13" s="64" customFormat="1" ht="24.75" customHeight="1" spans="1:18">
      <c r="A13" s="101" t="s">
        <v>33</v>
      </c>
      <c r="B13" s="102"/>
      <c r="C13" s="103" t="e">
        <f t="shared" ref="C13:Q13" si="5">#VALUE!</f>
        <v>#VALUE!</v>
      </c>
      <c r="D13" s="104" t="e">
        <f t="shared" si="5"/>
        <v>#VALUE!</v>
      </c>
      <c r="E13" s="103" t="e">
        <f t="shared" si="5"/>
        <v>#VALUE!</v>
      </c>
      <c r="F13" s="103" t="e">
        <f t="shared" si="5"/>
        <v>#VALUE!</v>
      </c>
      <c r="G13" s="103" t="e">
        <f t="shared" si="5"/>
        <v>#VALUE!</v>
      </c>
      <c r="H13" s="103" t="e">
        <f t="shared" si="5"/>
        <v>#VALUE!</v>
      </c>
      <c r="I13" s="103" t="e">
        <f t="shared" si="5"/>
        <v>#VALUE!</v>
      </c>
      <c r="J13" s="103" t="e">
        <f t="shared" si="5"/>
        <v>#VALUE!</v>
      </c>
      <c r="K13" s="103" t="e">
        <f t="shared" si="5"/>
        <v>#VALUE!</v>
      </c>
      <c r="L13" s="103" t="e">
        <f t="shared" si="5"/>
        <v>#VALUE!</v>
      </c>
      <c r="M13" s="103" t="e">
        <f t="shared" si="5"/>
        <v>#VALUE!</v>
      </c>
      <c r="N13" s="103" t="e">
        <f t="shared" si="5"/>
        <v>#VALUE!</v>
      </c>
      <c r="O13" s="103" t="e">
        <f t="shared" si="5"/>
        <v>#VALUE!</v>
      </c>
      <c r="P13" s="103" t="e">
        <f t="shared" si="5"/>
        <v>#VALUE!</v>
      </c>
      <c r="Q13" s="103" t="e">
        <f t="shared" si="5"/>
        <v>#VALUE!</v>
      </c>
      <c r="R13" s="180" t="e">
        <f t="shared" si="2"/>
        <v>#VALUE!</v>
      </c>
    </row>
    <row r="14" s="64" customFormat="1" ht="24.75" customHeight="1" spans="1:18">
      <c r="A14" s="101" t="s">
        <v>34</v>
      </c>
      <c r="B14" s="102"/>
      <c r="C14" s="103">
        <f t="shared" ref="C14:Q14" si="6">SUM(C15:C20)</f>
        <v>58046</v>
      </c>
      <c r="D14" s="104">
        <f t="shared" si="6"/>
        <v>12695</v>
      </c>
      <c r="E14" s="103">
        <f t="shared" si="6"/>
        <v>0</v>
      </c>
      <c r="F14" s="103">
        <f t="shared" si="6"/>
        <v>2536</v>
      </c>
      <c r="G14" s="103">
        <f t="shared" si="6"/>
        <v>6208</v>
      </c>
      <c r="H14" s="103">
        <f t="shared" si="6"/>
        <v>3771</v>
      </c>
      <c r="I14" s="103">
        <f t="shared" si="6"/>
        <v>5427</v>
      </c>
      <c r="J14" s="103">
        <f t="shared" si="6"/>
        <v>4725</v>
      </c>
      <c r="K14" s="103">
        <f t="shared" si="6"/>
        <v>4679</v>
      </c>
      <c r="L14" s="103">
        <f t="shared" si="6"/>
        <v>3367</v>
      </c>
      <c r="M14" s="103">
        <f t="shared" si="6"/>
        <v>2876</v>
      </c>
      <c r="N14" s="103">
        <f t="shared" si="6"/>
        <v>2037</v>
      </c>
      <c r="O14" s="103">
        <f t="shared" si="6"/>
        <v>3364</v>
      </c>
      <c r="P14" s="103">
        <f t="shared" si="6"/>
        <v>3987</v>
      </c>
      <c r="Q14" s="103">
        <f t="shared" si="6"/>
        <v>2374</v>
      </c>
      <c r="R14" s="180">
        <f t="shared" si="2"/>
        <v>45351</v>
      </c>
    </row>
    <row r="15" s="62" customFormat="1" ht="24.75" customHeight="1" spans="1:18">
      <c r="A15" s="112" t="s">
        <v>35</v>
      </c>
      <c r="B15" s="94"/>
      <c r="C15" s="105">
        <f t="shared" ref="C15:C20" si="7">SUM(D15:Q15)</f>
        <v>38073</v>
      </c>
      <c r="D15" s="113">
        <v>7626</v>
      </c>
      <c r="E15" s="95"/>
      <c r="F15" s="114">
        <v>0</v>
      </c>
      <c r="G15" s="114">
        <v>4319</v>
      </c>
      <c r="H15" s="114">
        <v>2688</v>
      </c>
      <c r="I15" s="114">
        <v>4430</v>
      </c>
      <c r="J15" s="114">
        <v>3196</v>
      </c>
      <c r="K15" s="114">
        <v>3810</v>
      </c>
      <c r="L15" s="114">
        <v>2041</v>
      </c>
      <c r="M15" s="114">
        <v>1915</v>
      </c>
      <c r="N15" s="114">
        <v>414</v>
      </c>
      <c r="O15" s="114">
        <v>2553</v>
      </c>
      <c r="P15" s="114">
        <v>3188</v>
      </c>
      <c r="Q15" s="114">
        <v>1893</v>
      </c>
      <c r="R15" s="180">
        <f t="shared" si="2"/>
        <v>30447</v>
      </c>
    </row>
    <row r="16" s="62" customFormat="1" ht="24.75" customHeight="1" spans="1:18">
      <c r="A16" s="112" t="s">
        <v>36</v>
      </c>
      <c r="B16" s="115" t="s">
        <v>37</v>
      </c>
      <c r="C16" s="105">
        <f t="shared" si="7"/>
        <v>10840</v>
      </c>
      <c r="D16" s="113">
        <v>1029</v>
      </c>
      <c r="E16" s="95"/>
      <c r="F16" s="114">
        <v>2123</v>
      </c>
      <c r="G16" s="114">
        <v>1346</v>
      </c>
      <c r="H16" s="114">
        <v>756</v>
      </c>
      <c r="I16" s="114">
        <v>634</v>
      </c>
      <c r="J16" s="114">
        <v>1056</v>
      </c>
      <c r="K16" s="114">
        <v>589</v>
      </c>
      <c r="L16" s="114">
        <v>899</v>
      </c>
      <c r="M16" s="114">
        <v>671</v>
      </c>
      <c r="N16" s="114">
        <v>554</v>
      </c>
      <c r="O16" s="114">
        <v>495</v>
      </c>
      <c r="P16" s="114">
        <v>472</v>
      </c>
      <c r="Q16" s="114">
        <v>216</v>
      </c>
      <c r="R16" s="180">
        <f t="shared" si="2"/>
        <v>9811</v>
      </c>
    </row>
    <row r="17" s="62" customFormat="1" ht="24.75" customHeight="1" spans="1:18">
      <c r="A17" s="112" t="s">
        <v>38</v>
      </c>
      <c r="B17" s="116" t="s">
        <v>39</v>
      </c>
      <c r="C17" s="105">
        <f t="shared" si="7"/>
        <v>5241</v>
      </c>
      <c r="D17" s="113">
        <v>2367</v>
      </c>
      <c r="E17" s="95"/>
      <c r="F17" s="114">
        <v>243</v>
      </c>
      <c r="G17" s="114">
        <v>366</v>
      </c>
      <c r="H17" s="114">
        <v>257</v>
      </c>
      <c r="I17" s="114">
        <v>248</v>
      </c>
      <c r="J17" s="114">
        <v>301</v>
      </c>
      <c r="K17" s="114">
        <v>159</v>
      </c>
      <c r="L17" s="114">
        <v>274</v>
      </c>
      <c r="M17" s="114">
        <v>179</v>
      </c>
      <c r="N17" s="114">
        <v>242</v>
      </c>
      <c r="O17" s="114">
        <v>235</v>
      </c>
      <c r="P17" s="114">
        <v>229</v>
      </c>
      <c r="Q17" s="114">
        <v>141</v>
      </c>
      <c r="R17" s="180">
        <f t="shared" si="2"/>
        <v>2874</v>
      </c>
    </row>
    <row r="18" s="62" customFormat="1" ht="24.75" customHeight="1" spans="1:18">
      <c r="A18" s="112" t="s">
        <v>40</v>
      </c>
      <c r="B18" s="116" t="s">
        <v>41</v>
      </c>
      <c r="C18" s="105">
        <f t="shared" si="7"/>
        <v>1245</v>
      </c>
      <c r="D18" s="117">
        <v>1245</v>
      </c>
      <c r="E18" s="95"/>
      <c r="F18" s="95"/>
      <c r="G18" s="95"/>
      <c r="H18" s="95"/>
      <c r="I18" s="95"/>
      <c r="J18" s="95"/>
      <c r="K18" s="95"/>
      <c r="L18" s="95"/>
      <c r="M18" s="95"/>
      <c r="N18" s="95"/>
      <c r="O18" s="95"/>
      <c r="P18" s="95"/>
      <c r="Q18" s="95"/>
      <c r="R18" s="180">
        <f t="shared" si="2"/>
        <v>0</v>
      </c>
    </row>
    <row r="19" s="62" customFormat="1" ht="24.75" customHeight="1" spans="1:18">
      <c r="A19" s="112" t="s">
        <v>42</v>
      </c>
      <c r="B19" s="93" t="s">
        <v>43</v>
      </c>
      <c r="C19" s="105">
        <f t="shared" si="7"/>
        <v>723</v>
      </c>
      <c r="D19" s="106"/>
      <c r="E19" s="95"/>
      <c r="F19" s="108"/>
      <c r="G19" s="108"/>
      <c r="H19" s="108"/>
      <c r="I19" s="108"/>
      <c r="J19" s="108"/>
      <c r="K19" s="108"/>
      <c r="L19" s="108"/>
      <c r="M19" s="108"/>
      <c r="N19" s="108">
        <v>723</v>
      </c>
      <c r="O19" s="108"/>
      <c r="P19" s="108"/>
      <c r="Q19" s="108"/>
      <c r="R19" s="180">
        <f t="shared" si="2"/>
        <v>723</v>
      </c>
    </row>
    <row r="20" s="62" customFormat="1" ht="24.75" customHeight="1" spans="1:18">
      <c r="A20" s="112" t="s">
        <v>44</v>
      </c>
      <c r="B20" s="116" t="s">
        <v>45</v>
      </c>
      <c r="C20" s="105">
        <f t="shared" si="7"/>
        <v>1924</v>
      </c>
      <c r="D20" s="96">
        <v>428</v>
      </c>
      <c r="E20" s="95"/>
      <c r="F20" s="95">
        <v>170</v>
      </c>
      <c r="G20" s="95">
        <v>177</v>
      </c>
      <c r="H20" s="95">
        <v>70</v>
      </c>
      <c r="I20" s="95">
        <v>115</v>
      </c>
      <c r="J20" s="95">
        <v>172</v>
      </c>
      <c r="K20" s="95">
        <v>121</v>
      </c>
      <c r="L20" s="95">
        <v>153</v>
      </c>
      <c r="M20" s="95">
        <v>111</v>
      </c>
      <c r="N20" s="108">
        <v>104</v>
      </c>
      <c r="O20" s="95">
        <v>81</v>
      </c>
      <c r="P20" s="95">
        <v>98</v>
      </c>
      <c r="Q20" s="95">
        <v>124</v>
      </c>
      <c r="R20" s="180">
        <f t="shared" si="2"/>
        <v>1496</v>
      </c>
    </row>
    <row r="21" s="62" customFormat="1" ht="24.75" customHeight="1" spans="1:18">
      <c r="A21" s="93"/>
      <c r="B21" s="116"/>
      <c r="C21" s="105"/>
      <c r="D21" s="96"/>
      <c r="E21" s="95"/>
      <c r="F21" s="95"/>
      <c r="G21" s="95"/>
      <c r="H21" s="95"/>
      <c r="I21" s="95"/>
      <c r="J21" s="95"/>
      <c r="K21" s="95"/>
      <c r="L21" s="95"/>
      <c r="M21" s="95"/>
      <c r="N21" s="95"/>
      <c r="O21" s="95"/>
      <c r="P21" s="95"/>
      <c r="Q21" s="95"/>
      <c r="R21" s="180">
        <f t="shared" si="2"/>
        <v>0</v>
      </c>
    </row>
    <row r="22" s="64" customFormat="1" ht="24.75" customHeight="1" spans="1:18">
      <c r="A22" s="101" t="s">
        <v>46</v>
      </c>
      <c r="B22" s="102"/>
      <c r="C22" s="103">
        <f t="shared" ref="C22:C36" si="8">SUM(D22:Q22)</f>
        <v>595983</v>
      </c>
      <c r="D22" s="104">
        <f t="shared" ref="D22:Q22" si="9">SUM(D23:D36)</f>
        <v>90679</v>
      </c>
      <c r="E22" s="103">
        <f t="shared" si="9"/>
        <v>19000</v>
      </c>
      <c r="F22" s="103">
        <f t="shared" si="9"/>
        <v>43576</v>
      </c>
      <c r="G22" s="103">
        <f t="shared" si="9"/>
        <v>93369</v>
      </c>
      <c r="H22" s="103">
        <f t="shared" si="9"/>
        <v>39719</v>
      </c>
      <c r="I22" s="103">
        <f t="shared" si="9"/>
        <v>37413</v>
      </c>
      <c r="J22" s="103">
        <f t="shared" si="9"/>
        <v>56487</v>
      </c>
      <c r="K22" s="103">
        <f t="shared" si="9"/>
        <v>44899</v>
      </c>
      <c r="L22" s="103">
        <f t="shared" si="9"/>
        <v>45182</v>
      </c>
      <c r="M22" s="103">
        <f t="shared" si="9"/>
        <v>28819</v>
      </c>
      <c r="N22" s="103">
        <f t="shared" si="9"/>
        <v>24685</v>
      </c>
      <c r="O22" s="103">
        <f t="shared" si="9"/>
        <v>34092</v>
      </c>
      <c r="P22" s="103">
        <f t="shared" si="9"/>
        <v>23994</v>
      </c>
      <c r="Q22" s="103">
        <f t="shared" si="9"/>
        <v>14069</v>
      </c>
      <c r="R22" s="180">
        <f t="shared" si="2"/>
        <v>486304</v>
      </c>
    </row>
    <row r="23" s="66" customFormat="1" ht="24.75" customHeight="1" spans="1:18">
      <c r="A23" s="118" t="s">
        <v>47</v>
      </c>
      <c r="B23" s="119" t="s">
        <v>48</v>
      </c>
      <c r="C23" s="120">
        <f t="shared" si="8"/>
        <v>222976</v>
      </c>
      <c r="D23" s="121">
        <v>30111</v>
      </c>
      <c r="E23" s="122"/>
      <c r="F23" s="122">
        <v>4168</v>
      </c>
      <c r="G23" s="122">
        <v>44647</v>
      </c>
      <c r="H23" s="122">
        <v>15790</v>
      </c>
      <c r="I23" s="122">
        <v>14546</v>
      </c>
      <c r="J23" s="122">
        <v>25404</v>
      </c>
      <c r="K23" s="122">
        <v>20260</v>
      </c>
      <c r="L23" s="122">
        <v>20747</v>
      </c>
      <c r="M23" s="122">
        <v>9839</v>
      </c>
      <c r="N23" s="122">
        <v>7884</v>
      </c>
      <c r="O23" s="122">
        <v>14611</v>
      </c>
      <c r="P23" s="122">
        <v>8525</v>
      </c>
      <c r="Q23" s="122">
        <v>6444</v>
      </c>
      <c r="R23" s="181">
        <f t="shared" si="2"/>
        <v>192865</v>
      </c>
    </row>
    <row r="24" s="67" customFormat="1" ht="24.75" customHeight="1" spans="1:18">
      <c r="A24" s="123" t="s">
        <v>49</v>
      </c>
      <c r="B24" s="124" t="s">
        <v>50</v>
      </c>
      <c r="C24" s="120">
        <f t="shared" si="8"/>
        <v>16693</v>
      </c>
      <c r="D24" s="125">
        <v>1419</v>
      </c>
      <c r="E24" s="126"/>
      <c r="F24" s="127">
        <v>1886</v>
      </c>
      <c r="G24" s="127">
        <v>2483</v>
      </c>
      <c r="H24" s="127">
        <v>1204</v>
      </c>
      <c r="I24" s="127">
        <v>1317</v>
      </c>
      <c r="J24" s="127">
        <v>1649</v>
      </c>
      <c r="K24" s="127">
        <v>1283</v>
      </c>
      <c r="L24" s="127">
        <v>1304</v>
      </c>
      <c r="M24" s="127">
        <v>972</v>
      </c>
      <c r="N24" s="127">
        <v>869</v>
      </c>
      <c r="O24" s="127">
        <v>1034</v>
      </c>
      <c r="P24" s="127">
        <v>855</v>
      </c>
      <c r="Q24" s="127">
        <v>418</v>
      </c>
      <c r="R24" s="180">
        <f t="shared" si="2"/>
        <v>15274</v>
      </c>
    </row>
    <row r="25" s="67" customFormat="1" ht="24.75" customHeight="1" spans="1:18">
      <c r="A25" s="123" t="s">
        <v>51</v>
      </c>
      <c r="B25" s="124" t="s">
        <v>52</v>
      </c>
      <c r="C25" s="120">
        <f t="shared" si="8"/>
        <v>17732</v>
      </c>
      <c r="D25" s="128">
        <v>1468</v>
      </c>
      <c r="E25" s="126"/>
      <c r="F25" s="129">
        <v>1950</v>
      </c>
      <c r="G25" s="129">
        <v>2699</v>
      </c>
      <c r="H25" s="129">
        <v>1282</v>
      </c>
      <c r="I25" s="129">
        <v>1387</v>
      </c>
      <c r="J25" s="129">
        <v>1752</v>
      </c>
      <c r="K25" s="129">
        <v>1410</v>
      </c>
      <c r="L25" s="129">
        <v>1447</v>
      </c>
      <c r="M25" s="129">
        <v>1004</v>
      </c>
      <c r="N25" s="129">
        <v>908</v>
      </c>
      <c r="O25" s="129">
        <v>1098</v>
      </c>
      <c r="P25" s="129">
        <v>894</v>
      </c>
      <c r="Q25" s="129">
        <v>433</v>
      </c>
      <c r="R25" s="180">
        <f t="shared" si="2"/>
        <v>16264</v>
      </c>
    </row>
    <row r="26" s="67" customFormat="1" ht="24.75" customHeight="1" spans="1:18">
      <c r="A26" s="123" t="s">
        <v>53</v>
      </c>
      <c r="B26" s="124" t="s">
        <v>54</v>
      </c>
      <c r="C26" s="120">
        <f t="shared" si="8"/>
        <v>31367</v>
      </c>
      <c r="D26" s="128">
        <v>4513</v>
      </c>
      <c r="E26" s="126"/>
      <c r="F26" s="129">
        <v>3534</v>
      </c>
      <c r="G26" s="129">
        <v>5417</v>
      </c>
      <c r="H26" s="129">
        <v>2016</v>
      </c>
      <c r="I26" s="129">
        <v>1958</v>
      </c>
      <c r="J26" s="129">
        <v>3207</v>
      </c>
      <c r="K26" s="129">
        <v>2388</v>
      </c>
      <c r="L26" s="129">
        <v>2581</v>
      </c>
      <c r="M26" s="129">
        <v>1377</v>
      </c>
      <c r="N26" s="129">
        <v>1198</v>
      </c>
      <c r="O26" s="129">
        <v>1583</v>
      </c>
      <c r="P26" s="129">
        <v>1187</v>
      </c>
      <c r="Q26" s="129">
        <v>408</v>
      </c>
      <c r="R26" s="180">
        <f t="shared" si="2"/>
        <v>26854</v>
      </c>
    </row>
    <row r="27" s="67" customFormat="1" ht="24.75" customHeight="1" spans="1:18">
      <c r="A27" s="123" t="s">
        <v>55</v>
      </c>
      <c r="B27" s="124" t="s">
        <v>56</v>
      </c>
      <c r="C27" s="120">
        <f t="shared" si="8"/>
        <v>66752</v>
      </c>
      <c r="D27" s="130">
        <v>5690</v>
      </c>
      <c r="E27" s="126"/>
      <c r="F27" s="131">
        <v>7848</v>
      </c>
      <c r="G27" s="132">
        <v>9924</v>
      </c>
      <c r="H27" s="133">
        <v>4950</v>
      </c>
      <c r="I27" s="169">
        <v>5038</v>
      </c>
      <c r="J27" s="170">
        <v>6218</v>
      </c>
      <c r="K27" s="171">
        <v>5174</v>
      </c>
      <c r="L27" s="171">
        <v>5206</v>
      </c>
      <c r="M27" s="172">
        <v>4064</v>
      </c>
      <c r="N27" s="173">
        <v>3412</v>
      </c>
      <c r="O27" s="174">
        <v>4336</v>
      </c>
      <c r="P27" s="174">
        <v>3228</v>
      </c>
      <c r="Q27" s="174">
        <v>1664</v>
      </c>
      <c r="R27" s="180">
        <f t="shared" si="2"/>
        <v>61062</v>
      </c>
    </row>
    <row r="28" s="67" customFormat="1" ht="24.75" customHeight="1" spans="1:18">
      <c r="A28" s="123" t="s">
        <v>57</v>
      </c>
      <c r="B28" s="124" t="s">
        <v>58</v>
      </c>
      <c r="C28" s="120">
        <f t="shared" si="8"/>
        <v>121196</v>
      </c>
      <c r="D28" s="134">
        <v>10503</v>
      </c>
      <c r="E28" s="126"/>
      <c r="F28" s="135">
        <v>13747</v>
      </c>
      <c r="G28" s="135">
        <v>17509</v>
      </c>
      <c r="H28" s="135">
        <v>9387</v>
      </c>
      <c r="I28" s="135">
        <v>8859</v>
      </c>
      <c r="J28" s="135">
        <v>11640</v>
      </c>
      <c r="K28" s="135">
        <v>9293</v>
      </c>
      <c r="L28" s="135">
        <v>9031</v>
      </c>
      <c r="M28" s="135">
        <v>7479</v>
      </c>
      <c r="N28" s="135">
        <v>6837</v>
      </c>
      <c r="O28" s="135">
        <v>7997</v>
      </c>
      <c r="P28" s="135">
        <v>5621</v>
      </c>
      <c r="Q28" s="135">
        <v>3293</v>
      </c>
      <c r="R28" s="180">
        <f t="shared" si="2"/>
        <v>110693</v>
      </c>
    </row>
    <row r="29" s="68" customFormat="1" ht="24.75" customHeight="1" spans="1:18">
      <c r="A29" s="123" t="s">
        <v>59</v>
      </c>
      <c r="B29" s="94" t="s">
        <v>60</v>
      </c>
      <c r="C29" s="120">
        <f t="shared" si="8"/>
        <v>1428</v>
      </c>
      <c r="D29" s="136">
        <v>700</v>
      </c>
      <c r="E29" s="137"/>
      <c r="F29" s="137">
        <v>108</v>
      </c>
      <c r="G29" s="137">
        <v>84</v>
      </c>
      <c r="H29" s="137">
        <v>60</v>
      </c>
      <c r="I29" s="137">
        <v>40</v>
      </c>
      <c r="J29" s="137">
        <v>64</v>
      </c>
      <c r="K29" s="137">
        <v>92</v>
      </c>
      <c r="L29" s="137">
        <v>72</v>
      </c>
      <c r="M29" s="137">
        <v>76</v>
      </c>
      <c r="N29" s="137">
        <v>20</v>
      </c>
      <c r="O29" s="137">
        <v>44</v>
      </c>
      <c r="P29" s="137">
        <v>20</v>
      </c>
      <c r="Q29" s="137">
        <v>48</v>
      </c>
      <c r="R29" s="180">
        <f t="shared" si="2"/>
        <v>728</v>
      </c>
    </row>
    <row r="30" s="69" customFormat="1" ht="24.75" customHeight="1" spans="1:18">
      <c r="A30" s="138" t="s">
        <v>61</v>
      </c>
      <c r="B30" s="119" t="s">
        <v>62</v>
      </c>
      <c r="C30" s="120">
        <f t="shared" si="8"/>
        <v>17397</v>
      </c>
      <c r="D30" s="139">
        <v>17397</v>
      </c>
      <c r="E30" s="140"/>
      <c r="F30" s="140"/>
      <c r="G30" s="140"/>
      <c r="H30" s="140"/>
      <c r="I30" s="140"/>
      <c r="J30" s="140"/>
      <c r="K30" s="140"/>
      <c r="L30" s="140"/>
      <c r="M30" s="140"/>
      <c r="N30" s="140"/>
      <c r="O30" s="140"/>
      <c r="P30" s="140"/>
      <c r="Q30" s="140"/>
      <c r="R30" s="181">
        <f t="shared" si="2"/>
        <v>0</v>
      </c>
    </row>
    <row r="31" s="65" customFormat="1" ht="24.75" customHeight="1" spans="1:18">
      <c r="A31" s="123" t="s">
        <v>63</v>
      </c>
      <c r="B31" s="141" t="s">
        <v>64</v>
      </c>
      <c r="C31" s="120">
        <f t="shared" si="8"/>
        <v>56800</v>
      </c>
      <c r="D31" s="130">
        <v>15946</v>
      </c>
      <c r="E31" s="142"/>
      <c r="F31" s="142">
        <v>5966</v>
      </c>
      <c r="G31" s="142">
        <v>7248</v>
      </c>
      <c r="H31" s="142">
        <v>3524</v>
      </c>
      <c r="I31" s="142">
        <v>2966</v>
      </c>
      <c r="J31" s="142">
        <v>4598</v>
      </c>
      <c r="K31" s="175">
        <v>3360</v>
      </c>
      <c r="L31" s="175">
        <v>3248</v>
      </c>
      <c r="M31" s="175">
        <v>2320</v>
      </c>
      <c r="N31" s="175">
        <v>2412</v>
      </c>
      <c r="O31" s="175">
        <v>2256</v>
      </c>
      <c r="P31" s="176">
        <v>2102</v>
      </c>
      <c r="Q31" s="176">
        <v>854</v>
      </c>
      <c r="R31" s="180">
        <f t="shared" si="2"/>
        <v>40854</v>
      </c>
    </row>
    <row r="32" s="68" customFormat="1" ht="24.75" customHeight="1" spans="1:18">
      <c r="A32" s="123" t="s">
        <v>65</v>
      </c>
      <c r="B32" s="141" t="s">
        <v>66</v>
      </c>
      <c r="C32" s="120">
        <f t="shared" si="8"/>
        <v>13600</v>
      </c>
      <c r="D32" s="136">
        <v>2932</v>
      </c>
      <c r="E32" s="137"/>
      <c r="F32" s="108">
        <v>1416</v>
      </c>
      <c r="G32" s="108">
        <v>1728</v>
      </c>
      <c r="H32" s="108">
        <v>852</v>
      </c>
      <c r="I32" s="108">
        <v>780</v>
      </c>
      <c r="J32" s="108">
        <v>1308</v>
      </c>
      <c r="K32" s="108">
        <v>900</v>
      </c>
      <c r="L32" s="108">
        <v>852</v>
      </c>
      <c r="M32" s="108">
        <v>624</v>
      </c>
      <c r="N32" s="108">
        <v>696</v>
      </c>
      <c r="O32" s="108">
        <v>720</v>
      </c>
      <c r="P32" s="108">
        <v>552</v>
      </c>
      <c r="Q32" s="108">
        <v>240</v>
      </c>
      <c r="R32" s="180">
        <f t="shared" si="2"/>
        <v>10668</v>
      </c>
    </row>
    <row r="33" s="68" customFormat="1" ht="24.75" customHeight="1" spans="1:18">
      <c r="A33" s="123" t="s">
        <v>67</v>
      </c>
      <c r="B33" s="141" t="s">
        <v>68</v>
      </c>
      <c r="C33" s="105">
        <f t="shared" si="8"/>
        <v>525</v>
      </c>
      <c r="D33" s="136"/>
      <c r="E33" s="137"/>
      <c r="F33" s="108">
        <v>140</v>
      </c>
      <c r="G33" s="108">
        <v>77</v>
      </c>
      <c r="H33" s="108">
        <v>31</v>
      </c>
      <c r="I33" s="108">
        <v>25</v>
      </c>
      <c r="J33" s="108">
        <v>31</v>
      </c>
      <c r="K33" s="108">
        <v>35</v>
      </c>
      <c r="L33" s="108">
        <v>33</v>
      </c>
      <c r="M33" s="108">
        <v>51</v>
      </c>
      <c r="N33" s="108">
        <v>21</v>
      </c>
      <c r="O33" s="108">
        <v>20</v>
      </c>
      <c r="P33" s="108">
        <v>48</v>
      </c>
      <c r="Q33" s="108">
        <v>13</v>
      </c>
      <c r="R33" s="180"/>
    </row>
    <row r="34" s="68" customFormat="1" ht="24.75" customHeight="1" spans="1:18">
      <c r="A34" s="123" t="s">
        <v>69</v>
      </c>
      <c r="B34" s="141" t="s">
        <v>70</v>
      </c>
      <c r="C34" s="105">
        <f t="shared" si="8"/>
        <v>10517</v>
      </c>
      <c r="D34" s="136"/>
      <c r="E34" s="137"/>
      <c r="F34" s="137">
        <v>2813</v>
      </c>
      <c r="G34" s="137">
        <v>1553</v>
      </c>
      <c r="H34" s="137">
        <v>623</v>
      </c>
      <c r="I34" s="137">
        <v>497</v>
      </c>
      <c r="J34" s="137">
        <v>616</v>
      </c>
      <c r="K34" s="137">
        <v>704</v>
      </c>
      <c r="L34" s="137">
        <v>661</v>
      </c>
      <c r="M34" s="137">
        <v>1013</v>
      </c>
      <c r="N34" s="137">
        <v>428</v>
      </c>
      <c r="O34" s="137">
        <v>393</v>
      </c>
      <c r="P34" s="137">
        <v>962</v>
      </c>
      <c r="Q34" s="137">
        <v>254</v>
      </c>
      <c r="R34" s="180">
        <f t="shared" ref="R34:R44" si="10">SUM(F34:Q34)</f>
        <v>10517</v>
      </c>
    </row>
    <row r="35" s="68" customFormat="1" ht="24.75" customHeight="1" spans="1:18">
      <c r="A35" s="123" t="s">
        <v>69</v>
      </c>
      <c r="B35" s="141" t="s">
        <v>71</v>
      </c>
      <c r="C35" s="105">
        <f t="shared" si="8"/>
        <v>1900</v>
      </c>
      <c r="D35" s="136"/>
      <c r="E35" s="137">
        <v>1900</v>
      </c>
      <c r="F35" s="137"/>
      <c r="G35" s="137"/>
      <c r="H35" s="137"/>
      <c r="I35" s="137"/>
      <c r="J35" s="137"/>
      <c r="K35" s="137"/>
      <c r="L35" s="137"/>
      <c r="M35" s="137"/>
      <c r="N35" s="137"/>
      <c r="O35" s="137"/>
      <c r="P35" s="137"/>
      <c r="Q35" s="137"/>
      <c r="R35" s="180">
        <f t="shared" si="10"/>
        <v>0</v>
      </c>
    </row>
    <row r="36" s="68" customFormat="1" ht="24.75" customHeight="1" spans="1:18">
      <c r="A36" s="123" t="s">
        <v>69</v>
      </c>
      <c r="B36" s="141" t="s">
        <v>72</v>
      </c>
      <c r="C36" s="105">
        <f t="shared" si="8"/>
        <v>17100</v>
      </c>
      <c r="D36" s="136"/>
      <c r="E36" s="137">
        <v>17100</v>
      </c>
      <c r="F36" s="137"/>
      <c r="G36" s="137"/>
      <c r="H36" s="137"/>
      <c r="I36" s="137"/>
      <c r="J36" s="137"/>
      <c r="K36" s="137"/>
      <c r="L36" s="137"/>
      <c r="M36" s="137"/>
      <c r="N36" s="137"/>
      <c r="O36" s="137"/>
      <c r="P36" s="137"/>
      <c r="Q36" s="137"/>
      <c r="R36" s="180">
        <f t="shared" si="10"/>
        <v>0</v>
      </c>
    </row>
    <row r="37" s="68" customFormat="1" ht="24.75" customHeight="1" spans="1:18">
      <c r="A37" s="123"/>
      <c r="B37" s="141"/>
      <c r="C37" s="143"/>
      <c r="D37" s="144"/>
      <c r="E37" s="145"/>
      <c r="F37" s="145"/>
      <c r="G37" s="145"/>
      <c r="H37" s="145"/>
      <c r="I37" s="145"/>
      <c r="J37" s="145"/>
      <c r="K37" s="177"/>
      <c r="L37" s="177"/>
      <c r="M37" s="177"/>
      <c r="N37" s="177"/>
      <c r="O37" s="177"/>
      <c r="P37" s="178"/>
      <c r="Q37" s="178"/>
      <c r="R37" s="180">
        <f t="shared" si="10"/>
        <v>0</v>
      </c>
    </row>
    <row r="38" s="64" customFormat="1" ht="24.75" customHeight="1" spans="1:18">
      <c r="A38" s="101" t="s">
        <v>73</v>
      </c>
      <c r="B38" s="146"/>
      <c r="C38" s="103">
        <f t="shared" ref="C38:C51" si="11">SUM(D38:Q38)</f>
        <v>352904</v>
      </c>
      <c r="D38" s="147">
        <f>SUM(D39:D40)</f>
        <v>0</v>
      </c>
      <c r="E38" s="148">
        <f>SUM(E39:E40)</f>
        <v>0</v>
      </c>
      <c r="F38" s="148">
        <f t="shared" ref="F38:Q38" si="12">SUM(F39:F47)</f>
        <v>23605</v>
      </c>
      <c r="G38" s="148">
        <f t="shared" si="12"/>
        <v>61380</v>
      </c>
      <c r="H38" s="148">
        <f t="shared" si="12"/>
        <v>34104</v>
      </c>
      <c r="I38" s="148">
        <f t="shared" si="12"/>
        <v>26824</v>
      </c>
      <c r="J38" s="148">
        <f t="shared" si="12"/>
        <v>43399</v>
      </c>
      <c r="K38" s="148">
        <f t="shared" si="12"/>
        <v>36908</v>
      </c>
      <c r="L38" s="148">
        <f t="shared" si="12"/>
        <v>26143</v>
      </c>
      <c r="M38" s="148">
        <f t="shared" si="12"/>
        <v>20681</v>
      </c>
      <c r="N38" s="148">
        <f t="shared" si="12"/>
        <v>17174</v>
      </c>
      <c r="O38" s="148">
        <f t="shared" si="12"/>
        <v>31067</v>
      </c>
      <c r="P38" s="148">
        <f t="shared" si="12"/>
        <v>20686</v>
      </c>
      <c r="Q38" s="148">
        <f t="shared" si="12"/>
        <v>10933</v>
      </c>
      <c r="R38" s="180">
        <f t="shared" si="10"/>
        <v>352904</v>
      </c>
    </row>
    <row r="39" s="65" customFormat="1" ht="24.75" customHeight="1" spans="1:18">
      <c r="A39" s="149" t="s">
        <v>74</v>
      </c>
      <c r="B39" s="149" t="s">
        <v>75</v>
      </c>
      <c r="C39" s="150">
        <f t="shared" si="11"/>
        <v>69671</v>
      </c>
      <c r="D39" s="151"/>
      <c r="E39" s="152"/>
      <c r="F39" s="152">
        <v>6502</v>
      </c>
      <c r="G39" s="152">
        <v>12550</v>
      </c>
      <c r="H39" s="152">
        <v>5999</v>
      </c>
      <c r="I39" s="152">
        <v>4683</v>
      </c>
      <c r="J39" s="152">
        <v>7616</v>
      </c>
      <c r="K39" s="152">
        <v>8137</v>
      </c>
      <c r="L39" s="152">
        <v>6401</v>
      </c>
      <c r="M39" s="152">
        <v>3756</v>
      </c>
      <c r="N39" s="152">
        <v>3464</v>
      </c>
      <c r="O39" s="152">
        <v>5455</v>
      </c>
      <c r="P39" s="152">
        <v>3664</v>
      </c>
      <c r="Q39" s="152">
        <v>1444</v>
      </c>
      <c r="R39" s="180">
        <f t="shared" si="10"/>
        <v>69671</v>
      </c>
    </row>
    <row r="40" s="65" customFormat="1" ht="24.75" customHeight="1" spans="1:18">
      <c r="A40" s="149" t="s">
        <v>76</v>
      </c>
      <c r="B40" s="149" t="s">
        <v>77</v>
      </c>
      <c r="C40" s="150">
        <f t="shared" si="11"/>
        <v>2137</v>
      </c>
      <c r="D40" s="151"/>
      <c r="E40" s="152"/>
      <c r="F40" s="152">
        <v>204</v>
      </c>
      <c r="G40" s="152">
        <v>367</v>
      </c>
      <c r="H40" s="152">
        <v>247</v>
      </c>
      <c r="I40" s="152">
        <v>192</v>
      </c>
      <c r="J40" s="152">
        <v>197</v>
      </c>
      <c r="K40" s="152">
        <v>308</v>
      </c>
      <c r="L40" s="152">
        <v>102</v>
      </c>
      <c r="M40" s="152">
        <v>127</v>
      </c>
      <c r="N40" s="152">
        <v>103</v>
      </c>
      <c r="O40" s="152">
        <v>125</v>
      </c>
      <c r="P40" s="152">
        <v>111</v>
      </c>
      <c r="Q40" s="152">
        <v>54</v>
      </c>
      <c r="R40" s="180">
        <f t="shared" si="10"/>
        <v>2137</v>
      </c>
    </row>
    <row r="41" s="65" customFormat="1" ht="24.75" customHeight="1" spans="1:18">
      <c r="A41" s="149" t="s">
        <v>78</v>
      </c>
      <c r="B41" s="149" t="s">
        <v>79</v>
      </c>
      <c r="C41" s="150">
        <f t="shared" si="11"/>
        <v>7926</v>
      </c>
      <c r="D41" s="151"/>
      <c r="E41" s="152"/>
      <c r="F41" s="152">
        <v>757</v>
      </c>
      <c r="G41" s="152">
        <v>1360</v>
      </c>
      <c r="H41" s="152">
        <v>917</v>
      </c>
      <c r="I41" s="152">
        <v>711</v>
      </c>
      <c r="J41" s="152">
        <v>732</v>
      </c>
      <c r="K41" s="152">
        <v>1144</v>
      </c>
      <c r="L41" s="152">
        <v>380</v>
      </c>
      <c r="M41" s="152">
        <v>470</v>
      </c>
      <c r="N41" s="152">
        <v>383</v>
      </c>
      <c r="O41" s="152">
        <v>462</v>
      </c>
      <c r="P41" s="152">
        <v>412</v>
      </c>
      <c r="Q41" s="152">
        <v>198</v>
      </c>
      <c r="R41" s="180">
        <f t="shared" si="10"/>
        <v>7926</v>
      </c>
    </row>
    <row r="42" s="65" customFormat="1" ht="24.75" customHeight="1" spans="1:18">
      <c r="A42" s="149" t="s">
        <v>80</v>
      </c>
      <c r="B42" s="149" t="s">
        <v>81</v>
      </c>
      <c r="C42" s="150">
        <f t="shared" si="11"/>
        <v>2320</v>
      </c>
      <c r="D42" s="151"/>
      <c r="E42" s="152"/>
      <c r="F42" s="152">
        <v>214</v>
      </c>
      <c r="G42" s="152">
        <v>511</v>
      </c>
      <c r="H42" s="152">
        <v>208</v>
      </c>
      <c r="I42" s="152">
        <v>123</v>
      </c>
      <c r="J42" s="152">
        <v>281</v>
      </c>
      <c r="K42" s="152">
        <v>283</v>
      </c>
      <c r="L42" s="152">
        <v>169</v>
      </c>
      <c r="M42" s="152">
        <v>134</v>
      </c>
      <c r="N42" s="152">
        <v>116</v>
      </c>
      <c r="O42" s="152">
        <v>155</v>
      </c>
      <c r="P42" s="152">
        <v>89</v>
      </c>
      <c r="Q42" s="152">
        <v>37</v>
      </c>
      <c r="R42" s="180">
        <f t="shared" si="10"/>
        <v>2320</v>
      </c>
    </row>
    <row r="43" s="65" customFormat="1" ht="24.75" customHeight="1" spans="1:18">
      <c r="A43" s="149" t="s">
        <v>82</v>
      </c>
      <c r="B43" s="149" t="s">
        <v>83</v>
      </c>
      <c r="C43" s="150">
        <f t="shared" si="11"/>
        <v>9056</v>
      </c>
      <c r="D43" s="151"/>
      <c r="E43" s="152"/>
      <c r="F43" s="152">
        <v>929</v>
      </c>
      <c r="G43" s="152">
        <v>1283</v>
      </c>
      <c r="H43" s="152">
        <v>273</v>
      </c>
      <c r="I43" s="152">
        <v>918</v>
      </c>
      <c r="J43" s="152">
        <v>1862</v>
      </c>
      <c r="K43" s="152">
        <v>1168</v>
      </c>
      <c r="L43" s="152">
        <v>772</v>
      </c>
      <c r="M43" s="152">
        <v>374</v>
      </c>
      <c r="N43" s="152">
        <v>285</v>
      </c>
      <c r="O43" s="152">
        <v>482</v>
      </c>
      <c r="P43" s="152">
        <v>533</v>
      </c>
      <c r="Q43" s="152">
        <v>177</v>
      </c>
      <c r="R43" s="180">
        <f t="shared" si="10"/>
        <v>9056</v>
      </c>
    </row>
    <row r="44" s="65" customFormat="1" ht="24.75" customHeight="1" spans="1:18">
      <c r="A44" s="149" t="s">
        <v>84</v>
      </c>
      <c r="B44" s="149" t="s">
        <v>85</v>
      </c>
      <c r="C44" s="153">
        <f t="shared" si="11"/>
        <v>214268</v>
      </c>
      <c r="D44" s="151"/>
      <c r="E44" s="152"/>
      <c r="F44" s="152">
        <v>12702</v>
      </c>
      <c r="G44" s="152">
        <v>36851</v>
      </c>
      <c r="H44" s="152">
        <v>21519</v>
      </c>
      <c r="I44" s="152">
        <v>16469</v>
      </c>
      <c r="J44" s="152">
        <v>26842</v>
      </c>
      <c r="K44" s="152">
        <v>20983</v>
      </c>
      <c r="L44" s="152">
        <v>14867</v>
      </c>
      <c r="M44" s="152">
        <v>12912</v>
      </c>
      <c r="N44" s="152">
        <v>10508</v>
      </c>
      <c r="O44" s="152">
        <v>20156</v>
      </c>
      <c r="P44" s="152">
        <v>13063</v>
      </c>
      <c r="Q44" s="152">
        <v>7396</v>
      </c>
      <c r="R44" s="180">
        <f t="shared" si="10"/>
        <v>214268</v>
      </c>
    </row>
    <row r="45" s="65" customFormat="1" ht="24.75" customHeight="1" spans="1:18">
      <c r="A45" s="149" t="s">
        <v>86</v>
      </c>
      <c r="B45" s="149" t="s">
        <v>87</v>
      </c>
      <c r="C45" s="153">
        <f t="shared" si="11"/>
        <v>982</v>
      </c>
      <c r="D45" s="151"/>
      <c r="E45" s="152"/>
      <c r="F45" s="152">
        <v>93</v>
      </c>
      <c r="G45" s="152">
        <v>176</v>
      </c>
      <c r="H45" s="152">
        <v>116</v>
      </c>
      <c r="I45" s="152">
        <v>89</v>
      </c>
      <c r="J45" s="152">
        <v>89</v>
      </c>
      <c r="K45" s="152">
        <v>137</v>
      </c>
      <c r="L45" s="152">
        <v>51</v>
      </c>
      <c r="M45" s="152">
        <v>58</v>
      </c>
      <c r="N45" s="152">
        <v>42</v>
      </c>
      <c r="O45" s="152">
        <v>51</v>
      </c>
      <c r="P45" s="152">
        <v>52</v>
      </c>
      <c r="Q45" s="152">
        <v>28</v>
      </c>
      <c r="R45" s="180"/>
    </row>
    <row r="46" s="65" customFormat="1" ht="24.75" customHeight="1" spans="1:18">
      <c r="A46" s="149" t="s">
        <v>88</v>
      </c>
      <c r="B46" s="149" t="s">
        <v>89</v>
      </c>
      <c r="C46" s="153">
        <f t="shared" si="11"/>
        <v>4422</v>
      </c>
      <c r="D46" s="151"/>
      <c r="E46" s="152"/>
      <c r="F46" s="152">
        <v>397</v>
      </c>
      <c r="G46" s="152">
        <v>803</v>
      </c>
      <c r="H46" s="152">
        <v>437</v>
      </c>
      <c r="I46" s="152">
        <v>238</v>
      </c>
      <c r="J46" s="152">
        <v>598</v>
      </c>
      <c r="K46" s="152">
        <v>534</v>
      </c>
      <c r="L46" s="152">
        <v>312</v>
      </c>
      <c r="M46" s="152">
        <v>261</v>
      </c>
      <c r="N46" s="152">
        <v>249</v>
      </c>
      <c r="O46" s="152">
        <v>314</v>
      </c>
      <c r="P46" s="152">
        <v>196</v>
      </c>
      <c r="Q46" s="152">
        <v>83</v>
      </c>
      <c r="R46" s="180"/>
    </row>
    <row r="47" s="65" customFormat="1" ht="24.75" customHeight="1" spans="1:18">
      <c r="A47" s="149" t="s">
        <v>84</v>
      </c>
      <c r="B47" s="149" t="s">
        <v>90</v>
      </c>
      <c r="C47" s="153">
        <f t="shared" si="11"/>
        <v>42122</v>
      </c>
      <c r="D47" s="151"/>
      <c r="E47" s="152"/>
      <c r="F47" s="152">
        <v>1807</v>
      </c>
      <c r="G47" s="152">
        <v>7479</v>
      </c>
      <c r="H47" s="152">
        <v>4388</v>
      </c>
      <c r="I47" s="152">
        <v>3401</v>
      </c>
      <c r="J47" s="152">
        <v>5182</v>
      </c>
      <c r="K47" s="152">
        <v>4214</v>
      </c>
      <c r="L47" s="152">
        <v>3089</v>
      </c>
      <c r="M47" s="152">
        <v>2589</v>
      </c>
      <c r="N47" s="152">
        <v>2024</v>
      </c>
      <c r="O47" s="152">
        <v>3867</v>
      </c>
      <c r="P47" s="152">
        <v>2566</v>
      </c>
      <c r="Q47" s="152">
        <v>1516</v>
      </c>
      <c r="R47" s="180"/>
    </row>
    <row r="48" s="64" customFormat="1" ht="24.75" customHeight="1" spans="1:18">
      <c r="A48" s="101" t="s">
        <v>91</v>
      </c>
      <c r="B48" s="102"/>
      <c r="C48" s="103">
        <f t="shared" si="11"/>
        <v>34888</v>
      </c>
      <c r="D48" s="154">
        <f t="shared" ref="D48:Q48" si="13">SUM(D49:D51)</f>
        <v>6586</v>
      </c>
      <c r="E48" s="155">
        <f t="shared" si="13"/>
        <v>28</v>
      </c>
      <c r="F48" s="155">
        <f t="shared" si="13"/>
        <v>3072</v>
      </c>
      <c r="G48" s="155">
        <f t="shared" si="13"/>
        <v>5553</v>
      </c>
      <c r="H48" s="155">
        <f t="shared" si="13"/>
        <v>2535</v>
      </c>
      <c r="I48" s="155">
        <f t="shared" si="13"/>
        <v>1626</v>
      </c>
      <c r="J48" s="155">
        <f t="shared" si="13"/>
        <v>3736</v>
      </c>
      <c r="K48" s="155">
        <f t="shared" si="13"/>
        <v>3423</v>
      </c>
      <c r="L48" s="155">
        <f t="shared" si="13"/>
        <v>2291</v>
      </c>
      <c r="M48" s="155">
        <f t="shared" si="13"/>
        <v>1316</v>
      </c>
      <c r="N48" s="155">
        <f t="shared" si="13"/>
        <v>1533</v>
      </c>
      <c r="O48" s="155">
        <f t="shared" si="13"/>
        <v>1963</v>
      </c>
      <c r="P48" s="155">
        <f t="shared" si="13"/>
        <v>811</v>
      </c>
      <c r="Q48" s="155">
        <f t="shared" si="13"/>
        <v>415</v>
      </c>
      <c r="R48" s="180">
        <f t="shared" ref="R48:R54" si="14">SUM(F48:Q48)</f>
        <v>28274</v>
      </c>
    </row>
    <row r="49" s="65" customFormat="1" ht="24.75" customHeight="1" spans="1:18">
      <c r="A49" s="149" t="s">
        <v>92</v>
      </c>
      <c r="B49" s="149" t="s">
        <v>93</v>
      </c>
      <c r="C49" s="105">
        <f t="shared" si="11"/>
        <v>152</v>
      </c>
      <c r="D49" s="130">
        <v>53</v>
      </c>
      <c r="E49" s="142"/>
      <c r="F49" s="142">
        <v>15</v>
      </c>
      <c r="G49" s="142">
        <v>22</v>
      </c>
      <c r="H49" s="142">
        <v>4</v>
      </c>
      <c r="I49" s="142">
        <v>2</v>
      </c>
      <c r="J49" s="142">
        <v>14</v>
      </c>
      <c r="K49" s="176">
        <v>14</v>
      </c>
      <c r="L49" s="176">
        <v>7</v>
      </c>
      <c r="M49" s="176">
        <v>8</v>
      </c>
      <c r="N49" s="176">
        <v>6</v>
      </c>
      <c r="O49" s="176">
        <v>4</v>
      </c>
      <c r="P49" s="176">
        <v>0</v>
      </c>
      <c r="Q49" s="176">
        <v>3</v>
      </c>
      <c r="R49" s="180">
        <f t="shared" si="14"/>
        <v>99</v>
      </c>
    </row>
    <row r="50" s="65" customFormat="1" ht="24.75" customHeight="1" spans="1:18">
      <c r="A50" s="149" t="s">
        <v>92</v>
      </c>
      <c r="B50" s="149" t="s">
        <v>94</v>
      </c>
      <c r="C50" s="105">
        <f t="shared" si="11"/>
        <v>34636</v>
      </c>
      <c r="D50" s="130">
        <v>6433</v>
      </c>
      <c r="E50" s="142">
        <v>28</v>
      </c>
      <c r="F50" s="142">
        <v>3057</v>
      </c>
      <c r="G50" s="142">
        <v>5531</v>
      </c>
      <c r="H50" s="142">
        <v>2531</v>
      </c>
      <c r="I50" s="142">
        <v>1624</v>
      </c>
      <c r="J50" s="142">
        <v>3722</v>
      </c>
      <c r="K50" s="176">
        <v>3409</v>
      </c>
      <c r="L50" s="176">
        <v>2284</v>
      </c>
      <c r="M50" s="176">
        <v>1308</v>
      </c>
      <c r="N50" s="176">
        <v>1527</v>
      </c>
      <c r="O50" s="176">
        <v>1959</v>
      </c>
      <c r="P50" s="176">
        <v>811</v>
      </c>
      <c r="Q50" s="176">
        <v>412</v>
      </c>
      <c r="R50" s="180">
        <f t="shared" si="14"/>
        <v>28175</v>
      </c>
    </row>
    <row r="51" s="65" customFormat="1" ht="24.75" customHeight="1" spans="1:18">
      <c r="A51" s="149" t="s">
        <v>95</v>
      </c>
      <c r="B51" s="149" t="s">
        <v>96</v>
      </c>
      <c r="C51" s="105">
        <f t="shared" si="11"/>
        <v>100</v>
      </c>
      <c r="D51" s="130">
        <v>100</v>
      </c>
      <c r="E51" s="142"/>
      <c r="F51" s="142"/>
      <c r="G51" s="142"/>
      <c r="H51" s="142"/>
      <c r="I51" s="142"/>
      <c r="J51" s="142"/>
      <c r="K51" s="176"/>
      <c r="L51" s="176"/>
      <c r="M51" s="176"/>
      <c r="N51" s="176"/>
      <c r="O51" s="176"/>
      <c r="P51" s="176"/>
      <c r="Q51" s="176"/>
      <c r="R51" s="180">
        <f t="shared" si="14"/>
        <v>0</v>
      </c>
    </row>
    <row r="52" s="68" customFormat="1" ht="24.75" customHeight="1" spans="1:18">
      <c r="A52" s="156"/>
      <c r="B52" s="141"/>
      <c r="C52" s="95"/>
      <c r="D52" s="136"/>
      <c r="E52" s="137"/>
      <c r="F52" s="137"/>
      <c r="G52" s="137"/>
      <c r="H52" s="137"/>
      <c r="I52" s="137"/>
      <c r="J52" s="137"/>
      <c r="K52" s="178"/>
      <c r="L52" s="178"/>
      <c r="M52" s="178"/>
      <c r="N52" s="178"/>
      <c r="O52" s="178"/>
      <c r="P52" s="178"/>
      <c r="Q52" s="178"/>
      <c r="R52" s="180">
        <f t="shared" si="14"/>
        <v>0</v>
      </c>
    </row>
    <row r="53" s="64" customFormat="1" ht="24.75" customHeight="1" spans="1:18">
      <c r="A53" s="101" t="s">
        <v>97</v>
      </c>
      <c r="B53" s="157"/>
      <c r="C53" s="103">
        <f>SUM(D53:Q53)</f>
        <v>2447</v>
      </c>
      <c r="D53" s="147">
        <f>SUM(D54:D57)</f>
        <v>2447</v>
      </c>
      <c r="E53" s="103"/>
      <c r="F53" s="103"/>
      <c r="G53" s="103"/>
      <c r="H53" s="103"/>
      <c r="I53" s="103"/>
      <c r="J53" s="103"/>
      <c r="K53" s="103"/>
      <c r="L53" s="103"/>
      <c r="M53" s="103"/>
      <c r="N53" s="103"/>
      <c r="O53" s="103"/>
      <c r="P53" s="103"/>
      <c r="Q53" s="103"/>
      <c r="R53" s="180">
        <f t="shared" si="14"/>
        <v>0</v>
      </c>
    </row>
    <row r="54" s="62" customFormat="1" ht="24.75" customHeight="1" spans="1:18">
      <c r="A54" s="93" t="s">
        <v>98</v>
      </c>
      <c r="B54" s="124" t="s">
        <v>99</v>
      </c>
      <c r="C54" s="105">
        <f>SUM(D54:Q54)</f>
        <v>695</v>
      </c>
      <c r="D54" s="158">
        <v>695</v>
      </c>
      <c r="E54" s="95"/>
      <c r="F54" s="95"/>
      <c r="G54" s="95"/>
      <c r="H54" s="95"/>
      <c r="I54" s="95"/>
      <c r="J54" s="95"/>
      <c r="K54" s="95"/>
      <c r="L54" s="95"/>
      <c r="M54" s="95"/>
      <c r="N54" s="95"/>
      <c r="O54" s="95"/>
      <c r="P54" s="95"/>
      <c r="Q54" s="95"/>
      <c r="R54" s="180">
        <f t="shared" si="14"/>
        <v>0</v>
      </c>
    </row>
    <row r="55" s="62" customFormat="1" ht="24.75" customHeight="1" spans="1:18">
      <c r="A55" s="93" t="s">
        <v>100</v>
      </c>
      <c r="B55" s="93" t="s">
        <v>101</v>
      </c>
      <c r="C55" s="105">
        <f>SUM(D55:Q55)</f>
        <v>1688</v>
      </c>
      <c r="D55" s="158">
        <v>1688</v>
      </c>
      <c r="E55" s="95"/>
      <c r="F55" s="95"/>
      <c r="G55" s="95"/>
      <c r="H55" s="95"/>
      <c r="I55" s="95"/>
      <c r="J55" s="95"/>
      <c r="K55" s="95"/>
      <c r="L55" s="95"/>
      <c r="M55" s="95"/>
      <c r="N55" s="95"/>
      <c r="O55" s="95"/>
      <c r="P55" s="95"/>
      <c r="Q55" s="95"/>
      <c r="R55" s="180"/>
    </row>
    <row r="56" s="62" customFormat="1" ht="24.75" customHeight="1" spans="1:18">
      <c r="A56" s="93" t="s">
        <v>102</v>
      </c>
      <c r="B56" s="159" t="s">
        <v>103</v>
      </c>
      <c r="C56" s="105">
        <f>SUM(D56:Q56)</f>
        <v>64</v>
      </c>
      <c r="D56" s="113">
        <v>64</v>
      </c>
      <c r="E56" s="95"/>
      <c r="F56" s="95"/>
      <c r="G56" s="95"/>
      <c r="H56" s="95"/>
      <c r="I56" s="95"/>
      <c r="J56" s="95"/>
      <c r="K56" s="95"/>
      <c r="L56" s="95"/>
      <c r="M56" s="95"/>
      <c r="N56" s="95"/>
      <c r="O56" s="95"/>
      <c r="P56" s="95"/>
      <c r="Q56" s="95"/>
      <c r="R56" s="180">
        <f t="shared" ref="R56:R76" si="15">SUM(F56:Q56)</f>
        <v>0</v>
      </c>
    </row>
    <row r="57" s="68" customFormat="1" ht="24.75" customHeight="1" spans="1:18">
      <c r="A57" s="156"/>
      <c r="B57" s="141"/>
      <c r="C57" s="95"/>
      <c r="D57" s="113"/>
      <c r="E57" s="137"/>
      <c r="F57" s="137"/>
      <c r="G57" s="137"/>
      <c r="H57" s="137"/>
      <c r="I57" s="137"/>
      <c r="J57" s="137"/>
      <c r="K57" s="178"/>
      <c r="L57" s="178"/>
      <c r="M57" s="178"/>
      <c r="N57" s="178"/>
      <c r="O57" s="178"/>
      <c r="P57" s="178"/>
      <c r="Q57" s="178"/>
      <c r="R57" s="180">
        <f t="shared" si="15"/>
        <v>0</v>
      </c>
    </row>
    <row r="58" s="70" customFormat="1" ht="24.75" customHeight="1" spans="1:18">
      <c r="A58" s="101" t="s">
        <v>104</v>
      </c>
      <c r="B58" s="102"/>
      <c r="C58" s="103">
        <f>SUM(D58:Q58)</f>
        <v>132334</v>
      </c>
      <c r="D58" s="160">
        <f>SUM(D60)</f>
        <v>0</v>
      </c>
      <c r="E58" s="161">
        <f>SUM(E60)</f>
        <v>0</v>
      </c>
      <c r="F58" s="161">
        <f t="shared" ref="F58:Q58" si="16">SUM(F59:F60)</f>
        <v>5810</v>
      </c>
      <c r="G58" s="161">
        <f t="shared" si="16"/>
        <v>18885</v>
      </c>
      <c r="H58" s="161">
        <f t="shared" si="16"/>
        <v>8911</v>
      </c>
      <c r="I58" s="161">
        <f t="shared" si="16"/>
        <v>7867</v>
      </c>
      <c r="J58" s="161">
        <f t="shared" si="16"/>
        <v>14907</v>
      </c>
      <c r="K58" s="161">
        <f t="shared" si="16"/>
        <v>13582</v>
      </c>
      <c r="L58" s="161">
        <f t="shared" si="16"/>
        <v>13973</v>
      </c>
      <c r="M58" s="161">
        <f t="shared" si="16"/>
        <v>11263</v>
      </c>
      <c r="N58" s="161">
        <f t="shared" si="16"/>
        <v>6743</v>
      </c>
      <c r="O58" s="161">
        <f t="shared" si="16"/>
        <v>12355</v>
      </c>
      <c r="P58" s="161">
        <f t="shared" si="16"/>
        <v>9686</v>
      </c>
      <c r="Q58" s="161">
        <f t="shared" si="16"/>
        <v>8352</v>
      </c>
      <c r="R58" s="180">
        <f t="shared" si="15"/>
        <v>132334</v>
      </c>
    </row>
    <row r="59" s="67" customFormat="1" ht="24.75" customHeight="1" spans="1:18">
      <c r="A59" s="93" t="s">
        <v>105</v>
      </c>
      <c r="B59" s="93" t="s">
        <v>106</v>
      </c>
      <c r="C59" s="105">
        <f>SUM(D59:Q59)</f>
        <v>21560</v>
      </c>
      <c r="D59" s="162"/>
      <c r="E59" s="163"/>
      <c r="F59" s="164">
        <v>562</v>
      </c>
      <c r="G59" s="164">
        <v>3148</v>
      </c>
      <c r="H59" s="164">
        <v>861</v>
      </c>
      <c r="I59" s="164">
        <v>760</v>
      </c>
      <c r="J59" s="164">
        <v>3073</v>
      </c>
      <c r="K59" s="164">
        <v>2121</v>
      </c>
      <c r="L59" s="164">
        <v>2613</v>
      </c>
      <c r="M59" s="164">
        <v>1768</v>
      </c>
      <c r="N59" s="164">
        <v>1171</v>
      </c>
      <c r="O59" s="164">
        <v>1806</v>
      </c>
      <c r="P59" s="164">
        <v>1400</v>
      </c>
      <c r="Q59" s="182">
        <v>2277</v>
      </c>
      <c r="R59" s="180">
        <f t="shared" si="15"/>
        <v>21560</v>
      </c>
    </row>
    <row r="60" s="67" customFormat="1" ht="24.75" customHeight="1" spans="1:18">
      <c r="A60" s="93" t="s">
        <v>107</v>
      </c>
      <c r="B60" s="93" t="s">
        <v>108</v>
      </c>
      <c r="C60" s="105">
        <f>SUM(D60:Q60)</f>
        <v>110774</v>
      </c>
      <c r="D60" s="162"/>
      <c r="E60" s="163"/>
      <c r="F60" s="164">
        <v>5248</v>
      </c>
      <c r="G60" s="164">
        <v>15737</v>
      </c>
      <c r="H60" s="164">
        <v>8050</v>
      </c>
      <c r="I60" s="164">
        <v>7107</v>
      </c>
      <c r="J60" s="164">
        <v>11834</v>
      </c>
      <c r="K60" s="164">
        <v>11461</v>
      </c>
      <c r="L60" s="164">
        <v>11360</v>
      </c>
      <c r="M60" s="164">
        <v>9495</v>
      </c>
      <c r="N60" s="164">
        <v>5572</v>
      </c>
      <c r="O60" s="164">
        <v>10549</v>
      </c>
      <c r="P60" s="164">
        <v>8286</v>
      </c>
      <c r="Q60" s="182">
        <v>6075</v>
      </c>
      <c r="R60" s="180">
        <f t="shared" si="15"/>
        <v>110774</v>
      </c>
    </row>
    <row r="61" s="68" customFormat="1" ht="24.75" customHeight="1" spans="1:18">
      <c r="A61" s="156"/>
      <c r="B61" s="141"/>
      <c r="C61" s="95"/>
      <c r="D61" s="136"/>
      <c r="E61" s="137"/>
      <c r="F61" s="137"/>
      <c r="G61" s="137"/>
      <c r="H61" s="137"/>
      <c r="I61" s="137"/>
      <c r="J61" s="137"/>
      <c r="K61" s="178"/>
      <c r="L61" s="178"/>
      <c r="M61" s="178"/>
      <c r="N61" s="178"/>
      <c r="O61" s="178"/>
      <c r="P61" s="178"/>
      <c r="Q61" s="178"/>
      <c r="R61" s="180">
        <f t="shared" si="15"/>
        <v>0</v>
      </c>
    </row>
    <row r="62" s="64" customFormat="1" ht="24.75" customHeight="1" spans="1:18">
      <c r="A62" s="101" t="s">
        <v>109</v>
      </c>
      <c r="B62" s="102"/>
      <c r="C62" s="103">
        <f t="shared" ref="C62:Q62" si="17">SUM(C63:C78)</f>
        <v>790377</v>
      </c>
      <c r="D62" s="104">
        <f t="shared" si="17"/>
        <v>70396</v>
      </c>
      <c r="E62" s="103">
        <f t="shared" si="17"/>
        <v>0</v>
      </c>
      <c r="F62" s="103">
        <f t="shared" si="17"/>
        <v>82113</v>
      </c>
      <c r="G62" s="103">
        <f t="shared" si="17"/>
        <v>128148</v>
      </c>
      <c r="H62" s="103">
        <f t="shared" si="17"/>
        <v>55271</v>
      </c>
      <c r="I62" s="103">
        <f t="shared" si="17"/>
        <v>51202</v>
      </c>
      <c r="J62" s="103">
        <f t="shared" si="17"/>
        <v>106862</v>
      </c>
      <c r="K62" s="103">
        <f t="shared" si="17"/>
        <v>58508</v>
      </c>
      <c r="L62" s="103">
        <f t="shared" si="17"/>
        <v>53390</v>
      </c>
      <c r="M62" s="103">
        <f t="shared" si="17"/>
        <v>40763</v>
      </c>
      <c r="N62" s="103">
        <f t="shared" si="17"/>
        <v>39468</v>
      </c>
      <c r="O62" s="103">
        <f t="shared" si="17"/>
        <v>44324</v>
      </c>
      <c r="P62" s="103">
        <f t="shared" si="17"/>
        <v>33459</v>
      </c>
      <c r="Q62" s="103">
        <f t="shared" si="17"/>
        <v>26473</v>
      </c>
      <c r="R62" s="180">
        <f t="shared" si="15"/>
        <v>719981</v>
      </c>
    </row>
    <row r="63" s="67" customFormat="1" ht="24.75" customHeight="1" spans="1:18">
      <c r="A63" s="165" t="s">
        <v>110</v>
      </c>
      <c r="B63" s="93" t="s">
        <v>111</v>
      </c>
      <c r="C63" s="105">
        <f t="shared" ref="C63:C78" si="18">SUM(D63:Q63)</f>
        <v>226117</v>
      </c>
      <c r="D63" s="162">
        <v>23171</v>
      </c>
      <c r="E63" s="163"/>
      <c r="F63" s="163">
        <v>20216</v>
      </c>
      <c r="G63" s="163">
        <v>36653</v>
      </c>
      <c r="H63" s="163">
        <v>14164</v>
      </c>
      <c r="I63" s="163">
        <v>16116</v>
      </c>
      <c r="J63" s="163">
        <v>33397</v>
      </c>
      <c r="K63" s="163">
        <v>14784</v>
      </c>
      <c r="L63" s="163">
        <v>14889</v>
      </c>
      <c r="M63" s="163">
        <v>11333</v>
      </c>
      <c r="N63" s="163">
        <v>10117</v>
      </c>
      <c r="O63" s="163">
        <v>11368</v>
      </c>
      <c r="P63" s="163">
        <v>9588</v>
      </c>
      <c r="Q63" s="163">
        <v>10321</v>
      </c>
      <c r="R63" s="180">
        <f t="shared" si="15"/>
        <v>202946</v>
      </c>
    </row>
    <row r="64" s="67" customFormat="1" ht="24.75" customHeight="1" spans="1:18">
      <c r="A64" s="165" t="s">
        <v>112</v>
      </c>
      <c r="B64" s="93" t="s">
        <v>113</v>
      </c>
      <c r="C64" s="105">
        <f t="shared" si="18"/>
        <v>24588</v>
      </c>
      <c r="D64" s="162"/>
      <c r="E64" s="163"/>
      <c r="F64" s="163">
        <v>1847</v>
      </c>
      <c r="G64" s="163">
        <v>4884</v>
      </c>
      <c r="H64" s="163">
        <v>2190</v>
      </c>
      <c r="I64" s="163">
        <v>1824</v>
      </c>
      <c r="J64" s="163">
        <v>2709</v>
      </c>
      <c r="K64" s="163">
        <v>2524</v>
      </c>
      <c r="L64" s="163">
        <v>1974</v>
      </c>
      <c r="M64" s="163">
        <v>1913</v>
      </c>
      <c r="N64" s="163">
        <v>1542</v>
      </c>
      <c r="O64" s="163">
        <v>1546</v>
      </c>
      <c r="P64" s="163">
        <v>1414</v>
      </c>
      <c r="Q64" s="163">
        <v>221</v>
      </c>
      <c r="R64" s="180">
        <f t="shared" si="15"/>
        <v>24588</v>
      </c>
    </row>
    <row r="65" s="67" customFormat="1" ht="24.75" customHeight="1" spans="1:18">
      <c r="A65" s="165" t="s">
        <v>114</v>
      </c>
      <c r="B65" s="93" t="s">
        <v>115</v>
      </c>
      <c r="C65" s="105">
        <f t="shared" si="18"/>
        <v>127837</v>
      </c>
      <c r="D65" s="162">
        <v>10225</v>
      </c>
      <c r="E65" s="163"/>
      <c r="F65" s="163">
        <v>14623</v>
      </c>
      <c r="G65" s="163">
        <v>18372</v>
      </c>
      <c r="H65" s="163">
        <v>10101</v>
      </c>
      <c r="I65" s="163">
        <v>8723</v>
      </c>
      <c r="J65" s="163">
        <v>14103</v>
      </c>
      <c r="K65" s="163">
        <v>10496</v>
      </c>
      <c r="L65" s="163">
        <v>9273</v>
      </c>
      <c r="M65" s="163">
        <v>7249</v>
      </c>
      <c r="N65" s="163">
        <v>7168</v>
      </c>
      <c r="O65" s="163">
        <v>8544</v>
      </c>
      <c r="P65" s="163">
        <v>5555</v>
      </c>
      <c r="Q65" s="163">
        <v>3405</v>
      </c>
      <c r="R65" s="180">
        <f t="shared" si="15"/>
        <v>117612</v>
      </c>
    </row>
    <row r="66" s="67" customFormat="1" ht="24.75" customHeight="1" spans="1:18">
      <c r="A66" s="165" t="s">
        <v>116</v>
      </c>
      <c r="B66" s="93" t="s">
        <v>117</v>
      </c>
      <c r="C66" s="105">
        <f t="shared" si="18"/>
        <v>69850</v>
      </c>
      <c r="D66" s="162">
        <v>5109</v>
      </c>
      <c r="E66" s="163"/>
      <c r="F66" s="163">
        <v>8410</v>
      </c>
      <c r="G66" s="163">
        <v>10323</v>
      </c>
      <c r="H66" s="163">
        <v>5573</v>
      </c>
      <c r="I66" s="163">
        <v>4783</v>
      </c>
      <c r="J66" s="163">
        <v>7584</v>
      </c>
      <c r="K66" s="163">
        <v>5796</v>
      </c>
      <c r="L66" s="163">
        <v>5086</v>
      </c>
      <c r="M66" s="163">
        <v>3912</v>
      </c>
      <c r="N66" s="163">
        <v>3814</v>
      </c>
      <c r="O66" s="163">
        <v>4584</v>
      </c>
      <c r="P66" s="163">
        <v>3098</v>
      </c>
      <c r="Q66" s="163">
        <v>1778</v>
      </c>
      <c r="R66" s="180">
        <f t="shared" si="15"/>
        <v>64741</v>
      </c>
    </row>
    <row r="67" s="67" customFormat="1" ht="24.75" customHeight="1" spans="1:18">
      <c r="A67" s="165" t="s">
        <v>118</v>
      </c>
      <c r="B67" s="93"/>
      <c r="C67" s="105">
        <f t="shared" si="18"/>
        <v>83830</v>
      </c>
      <c r="D67" s="162">
        <v>7991</v>
      </c>
      <c r="E67" s="163"/>
      <c r="F67" s="163">
        <v>8809</v>
      </c>
      <c r="G67" s="163">
        <v>11670</v>
      </c>
      <c r="H67" s="163">
        <v>6762</v>
      </c>
      <c r="I67" s="163">
        <v>5686</v>
      </c>
      <c r="J67" s="163">
        <v>9114</v>
      </c>
      <c r="K67" s="163">
        <v>6748</v>
      </c>
      <c r="L67" s="163">
        <v>5999</v>
      </c>
      <c r="M67" s="163">
        <v>4766</v>
      </c>
      <c r="N67" s="163">
        <v>4745</v>
      </c>
      <c r="O67" s="163">
        <v>5778</v>
      </c>
      <c r="P67" s="163">
        <v>3551</v>
      </c>
      <c r="Q67" s="163">
        <v>2211</v>
      </c>
      <c r="R67" s="180">
        <f t="shared" si="15"/>
        <v>75839</v>
      </c>
    </row>
    <row r="68" s="67" customFormat="1" ht="24.75" customHeight="1" spans="1:18">
      <c r="A68" s="165" t="s">
        <v>119</v>
      </c>
      <c r="B68" s="93" t="s">
        <v>120</v>
      </c>
      <c r="C68" s="105">
        <f t="shared" si="18"/>
        <v>48664</v>
      </c>
      <c r="D68" s="162">
        <v>4034</v>
      </c>
      <c r="E68" s="163"/>
      <c r="F68" s="163">
        <v>5888</v>
      </c>
      <c r="G68" s="163">
        <v>7592</v>
      </c>
      <c r="H68" s="163">
        <v>3772</v>
      </c>
      <c r="I68" s="163">
        <v>3234</v>
      </c>
      <c r="J68" s="163">
        <v>5262</v>
      </c>
      <c r="K68" s="163">
        <v>3756</v>
      </c>
      <c r="L68" s="163">
        <v>3754</v>
      </c>
      <c r="M68" s="163">
        <v>2534</v>
      </c>
      <c r="N68" s="163">
        <v>2762</v>
      </c>
      <c r="O68" s="163">
        <v>2832</v>
      </c>
      <c r="P68" s="163">
        <v>2276</v>
      </c>
      <c r="Q68" s="163">
        <v>968</v>
      </c>
      <c r="R68" s="180">
        <f t="shared" si="15"/>
        <v>44630</v>
      </c>
    </row>
    <row r="69" s="67" customFormat="1" ht="24.75" customHeight="1" spans="1:18">
      <c r="A69" s="165" t="s">
        <v>121</v>
      </c>
      <c r="B69" s="93" t="s">
        <v>122</v>
      </c>
      <c r="C69" s="105">
        <f t="shared" si="18"/>
        <v>44471</v>
      </c>
      <c r="D69" s="162">
        <v>2474</v>
      </c>
      <c r="E69" s="163">
        <v>0</v>
      </c>
      <c r="F69" s="163">
        <v>3387</v>
      </c>
      <c r="G69" s="163">
        <v>9713</v>
      </c>
      <c r="H69" s="163">
        <v>2120</v>
      </c>
      <c r="I69" s="163">
        <v>1845</v>
      </c>
      <c r="J69" s="163">
        <v>11903</v>
      </c>
      <c r="K69" s="163">
        <v>2221</v>
      </c>
      <c r="L69" s="163">
        <v>2135</v>
      </c>
      <c r="M69" s="163">
        <v>1478</v>
      </c>
      <c r="N69" s="163">
        <v>1511</v>
      </c>
      <c r="O69" s="163">
        <v>1666</v>
      </c>
      <c r="P69" s="163">
        <v>1353</v>
      </c>
      <c r="Q69" s="163">
        <v>2665</v>
      </c>
      <c r="R69" s="180">
        <f t="shared" si="15"/>
        <v>41997</v>
      </c>
    </row>
    <row r="70" s="67" customFormat="1" ht="24.75" customHeight="1" spans="1:18">
      <c r="A70" s="165" t="s">
        <v>123</v>
      </c>
      <c r="B70" s="93" t="s">
        <v>124</v>
      </c>
      <c r="C70" s="105">
        <f t="shared" si="18"/>
        <v>-3319</v>
      </c>
      <c r="D70" s="162"/>
      <c r="E70" s="163"/>
      <c r="F70" s="163">
        <v>-207</v>
      </c>
      <c r="G70" s="163">
        <v>-598</v>
      </c>
      <c r="H70" s="163">
        <v>-355</v>
      </c>
      <c r="I70" s="163">
        <v>-312</v>
      </c>
      <c r="J70" s="163">
        <v>-235</v>
      </c>
      <c r="K70" s="163">
        <v>-110</v>
      </c>
      <c r="L70" s="163">
        <v>-569</v>
      </c>
      <c r="M70" s="163">
        <v>-184</v>
      </c>
      <c r="N70" s="163">
        <v>-185</v>
      </c>
      <c r="O70" s="163">
        <v>-400</v>
      </c>
      <c r="P70" s="163">
        <v>-128</v>
      </c>
      <c r="Q70" s="163">
        <v>-36</v>
      </c>
      <c r="R70" s="180">
        <f t="shared" si="15"/>
        <v>-3319</v>
      </c>
    </row>
    <row r="71" s="67" customFormat="1" ht="24.75" customHeight="1" spans="1:18">
      <c r="A71" s="165" t="s">
        <v>125</v>
      </c>
      <c r="B71" s="93" t="s">
        <v>126</v>
      </c>
      <c r="C71" s="105">
        <f t="shared" si="18"/>
        <v>6606</v>
      </c>
      <c r="D71" s="162">
        <v>1145</v>
      </c>
      <c r="E71" s="163"/>
      <c r="F71" s="163">
        <v>826</v>
      </c>
      <c r="G71" s="163">
        <v>833</v>
      </c>
      <c r="H71" s="163">
        <v>394</v>
      </c>
      <c r="I71" s="163">
        <v>371</v>
      </c>
      <c r="J71" s="163">
        <v>670</v>
      </c>
      <c r="K71" s="163">
        <v>506</v>
      </c>
      <c r="L71" s="163">
        <v>430</v>
      </c>
      <c r="M71" s="163">
        <v>375</v>
      </c>
      <c r="N71" s="163">
        <v>282</v>
      </c>
      <c r="O71" s="163">
        <v>389</v>
      </c>
      <c r="P71" s="163">
        <v>283</v>
      </c>
      <c r="Q71" s="163">
        <v>102</v>
      </c>
      <c r="R71" s="180">
        <f t="shared" si="15"/>
        <v>5461</v>
      </c>
    </row>
    <row r="72" s="67" customFormat="1" ht="24.75" customHeight="1" spans="1:18">
      <c r="A72" s="165" t="s">
        <v>127</v>
      </c>
      <c r="B72" s="93" t="s">
        <v>128</v>
      </c>
      <c r="C72" s="105">
        <f t="shared" si="18"/>
        <v>57627</v>
      </c>
      <c r="D72" s="162">
        <v>4724</v>
      </c>
      <c r="E72" s="163"/>
      <c r="F72" s="163">
        <v>4944</v>
      </c>
      <c r="G72" s="163">
        <v>12170</v>
      </c>
      <c r="H72" s="163">
        <v>2943</v>
      </c>
      <c r="I72" s="163">
        <v>2675</v>
      </c>
      <c r="J72" s="163">
        <v>13105</v>
      </c>
      <c r="K72" s="163">
        <v>3046</v>
      </c>
      <c r="L72" s="163">
        <v>3007</v>
      </c>
      <c r="M72" s="163">
        <v>2103</v>
      </c>
      <c r="N72" s="163">
        <v>2190</v>
      </c>
      <c r="O72" s="163">
        <v>2300</v>
      </c>
      <c r="P72" s="163">
        <v>1798</v>
      </c>
      <c r="Q72" s="163">
        <v>2622</v>
      </c>
      <c r="R72" s="180">
        <f t="shared" si="15"/>
        <v>52903</v>
      </c>
    </row>
    <row r="73" s="67" customFormat="1" ht="24.75" customHeight="1" spans="1:18">
      <c r="A73" s="165" t="s">
        <v>129</v>
      </c>
      <c r="B73" s="93" t="s">
        <v>130</v>
      </c>
      <c r="C73" s="105">
        <f t="shared" si="18"/>
        <v>6681</v>
      </c>
      <c r="D73" s="162">
        <v>772</v>
      </c>
      <c r="E73" s="163"/>
      <c r="F73" s="163">
        <v>910</v>
      </c>
      <c r="G73" s="163">
        <v>1101</v>
      </c>
      <c r="H73" s="163">
        <v>482</v>
      </c>
      <c r="I73" s="163">
        <v>431</v>
      </c>
      <c r="J73" s="163">
        <v>529</v>
      </c>
      <c r="K73" s="163">
        <v>579</v>
      </c>
      <c r="L73" s="163">
        <v>499</v>
      </c>
      <c r="M73" s="163">
        <v>361</v>
      </c>
      <c r="N73" s="163">
        <v>287</v>
      </c>
      <c r="O73" s="163">
        <v>378</v>
      </c>
      <c r="P73" s="163">
        <v>277</v>
      </c>
      <c r="Q73" s="163">
        <v>75</v>
      </c>
      <c r="R73" s="180">
        <f t="shared" si="15"/>
        <v>5909</v>
      </c>
    </row>
    <row r="74" s="67" customFormat="1" ht="24.75" customHeight="1" spans="1:18">
      <c r="A74" s="165" t="s">
        <v>131</v>
      </c>
      <c r="B74" s="93" t="s">
        <v>132</v>
      </c>
      <c r="C74" s="105">
        <f t="shared" si="18"/>
        <v>2433</v>
      </c>
      <c r="D74" s="162">
        <v>280</v>
      </c>
      <c r="E74" s="163"/>
      <c r="F74" s="163">
        <v>323</v>
      </c>
      <c r="G74" s="163">
        <v>378</v>
      </c>
      <c r="H74" s="163">
        <v>159</v>
      </c>
      <c r="I74" s="163">
        <v>143</v>
      </c>
      <c r="J74" s="163">
        <v>187</v>
      </c>
      <c r="K74" s="163">
        <v>316</v>
      </c>
      <c r="L74" s="163">
        <v>164</v>
      </c>
      <c r="M74" s="163">
        <v>122</v>
      </c>
      <c r="N74" s="163">
        <v>105</v>
      </c>
      <c r="O74" s="163">
        <v>133</v>
      </c>
      <c r="P74" s="163">
        <v>96</v>
      </c>
      <c r="Q74" s="163">
        <v>27</v>
      </c>
      <c r="R74" s="180">
        <f t="shared" si="15"/>
        <v>2153</v>
      </c>
    </row>
    <row r="75" s="67" customFormat="1" ht="24.75" customHeight="1" spans="1:18">
      <c r="A75" s="165" t="s">
        <v>133</v>
      </c>
      <c r="B75" s="93" t="s">
        <v>134</v>
      </c>
      <c r="C75" s="105">
        <f t="shared" si="18"/>
        <v>68</v>
      </c>
      <c r="D75" s="162">
        <v>10</v>
      </c>
      <c r="E75" s="163"/>
      <c r="F75" s="163">
        <v>3</v>
      </c>
      <c r="G75" s="163">
        <v>5</v>
      </c>
      <c r="H75" s="163">
        <v>6</v>
      </c>
      <c r="I75" s="163">
        <v>6</v>
      </c>
      <c r="J75" s="163">
        <v>6</v>
      </c>
      <c r="K75" s="163">
        <v>4</v>
      </c>
      <c r="L75" s="163">
        <v>5</v>
      </c>
      <c r="M75" s="163">
        <v>4</v>
      </c>
      <c r="N75" s="163">
        <v>5</v>
      </c>
      <c r="O75" s="163">
        <v>4</v>
      </c>
      <c r="P75" s="163">
        <v>5</v>
      </c>
      <c r="Q75" s="163">
        <v>5</v>
      </c>
      <c r="R75" s="180">
        <f t="shared" si="15"/>
        <v>58</v>
      </c>
    </row>
    <row r="76" s="67" customFormat="1" ht="24.75" customHeight="1" spans="1:18">
      <c r="A76" s="165" t="s">
        <v>135</v>
      </c>
      <c r="B76" s="93" t="s">
        <v>136</v>
      </c>
      <c r="C76" s="105">
        <f t="shared" si="18"/>
        <v>220</v>
      </c>
      <c r="D76" s="162">
        <v>51</v>
      </c>
      <c r="E76" s="163"/>
      <c r="F76" s="163">
        <v>12</v>
      </c>
      <c r="G76" s="163">
        <v>13</v>
      </c>
      <c r="H76" s="163">
        <v>14</v>
      </c>
      <c r="I76" s="163">
        <v>16</v>
      </c>
      <c r="J76" s="163">
        <v>17</v>
      </c>
      <c r="K76" s="163">
        <v>16</v>
      </c>
      <c r="L76" s="163">
        <v>17</v>
      </c>
      <c r="M76" s="163">
        <v>13</v>
      </c>
      <c r="N76" s="163">
        <v>16</v>
      </c>
      <c r="O76" s="163">
        <v>10</v>
      </c>
      <c r="P76" s="163">
        <v>12</v>
      </c>
      <c r="Q76" s="163">
        <v>13</v>
      </c>
      <c r="R76" s="180">
        <f t="shared" si="15"/>
        <v>169</v>
      </c>
    </row>
    <row r="77" s="67" customFormat="1" ht="24.75" customHeight="1" spans="1:18">
      <c r="A77" s="165" t="s">
        <v>137</v>
      </c>
      <c r="B77" s="165" t="s">
        <v>138</v>
      </c>
      <c r="C77" s="105">
        <f t="shared" si="18"/>
        <v>93426</v>
      </c>
      <c r="D77" s="162">
        <v>10288</v>
      </c>
      <c r="E77" s="163"/>
      <c r="F77" s="163">
        <v>11953</v>
      </c>
      <c r="G77" s="163">
        <v>14849</v>
      </c>
      <c r="H77" s="163">
        <v>6853</v>
      </c>
      <c r="I77" s="163">
        <v>5585</v>
      </c>
      <c r="J77" s="163">
        <v>8363</v>
      </c>
      <c r="K77" s="163">
        <v>7688</v>
      </c>
      <c r="L77" s="163">
        <v>6642</v>
      </c>
      <c r="M77" s="163">
        <v>4716</v>
      </c>
      <c r="N77" s="163">
        <v>5061</v>
      </c>
      <c r="O77" s="163">
        <v>5120</v>
      </c>
      <c r="P77" s="163">
        <v>4230</v>
      </c>
      <c r="Q77" s="163">
        <v>2078</v>
      </c>
      <c r="R77" s="180"/>
    </row>
    <row r="78" s="67" customFormat="1" ht="24.75" customHeight="1" spans="1:18">
      <c r="A78" s="165" t="s">
        <v>139</v>
      </c>
      <c r="B78" s="93" t="s">
        <v>140</v>
      </c>
      <c r="C78" s="105">
        <f t="shared" si="18"/>
        <v>1278</v>
      </c>
      <c r="D78" s="162">
        <v>122</v>
      </c>
      <c r="E78" s="163"/>
      <c r="F78" s="163">
        <v>169</v>
      </c>
      <c r="G78" s="163">
        <v>190</v>
      </c>
      <c r="H78" s="163">
        <v>93</v>
      </c>
      <c r="I78" s="163">
        <v>76</v>
      </c>
      <c r="J78" s="163">
        <v>148</v>
      </c>
      <c r="K78" s="163">
        <v>138</v>
      </c>
      <c r="L78" s="163">
        <v>85</v>
      </c>
      <c r="M78" s="163">
        <v>68</v>
      </c>
      <c r="N78" s="163">
        <v>48</v>
      </c>
      <c r="O78" s="163">
        <v>72</v>
      </c>
      <c r="P78" s="163">
        <v>51</v>
      </c>
      <c r="Q78" s="163">
        <v>18</v>
      </c>
      <c r="R78" s="180">
        <f t="shared" ref="R78:R97" si="19">SUM(F78:Q78)</f>
        <v>1156</v>
      </c>
    </row>
    <row r="79" s="71" customFormat="1" ht="24.75" customHeight="1" spans="1:18">
      <c r="A79" s="93"/>
      <c r="B79" s="94"/>
      <c r="C79" s="95"/>
      <c r="D79" s="130"/>
      <c r="E79" s="142"/>
      <c r="F79" s="142"/>
      <c r="G79" s="142"/>
      <c r="H79" s="142"/>
      <c r="I79" s="142"/>
      <c r="J79" s="142"/>
      <c r="K79" s="142"/>
      <c r="L79" s="142"/>
      <c r="M79" s="142"/>
      <c r="N79" s="142"/>
      <c r="O79" s="142"/>
      <c r="P79" s="142"/>
      <c r="Q79" s="142"/>
      <c r="R79" s="180">
        <f t="shared" si="19"/>
        <v>0</v>
      </c>
    </row>
    <row r="80" s="64" customFormat="1" ht="24.75" customHeight="1" spans="1:18">
      <c r="A80" s="101" t="s">
        <v>141</v>
      </c>
      <c r="B80" s="102"/>
      <c r="C80" s="103">
        <f t="shared" ref="C80:Q80" si="20">SUM(C81:C89)</f>
        <v>77314</v>
      </c>
      <c r="D80" s="104">
        <f t="shared" si="20"/>
        <v>1799</v>
      </c>
      <c r="E80" s="103">
        <f t="shared" si="20"/>
        <v>3710</v>
      </c>
      <c r="F80" s="103">
        <f t="shared" si="20"/>
        <v>1250</v>
      </c>
      <c r="G80" s="103">
        <f t="shared" si="20"/>
        <v>110</v>
      </c>
      <c r="H80" s="103">
        <f t="shared" si="20"/>
        <v>55</v>
      </c>
      <c r="I80" s="103">
        <f t="shared" si="20"/>
        <v>222</v>
      </c>
      <c r="J80" s="103">
        <f t="shared" si="20"/>
        <v>16325</v>
      </c>
      <c r="K80" s="103">
        <f t="shared" si="20"/>
        <v>130</v>
      </c>
      <c r="L80" s="103">
        <f t="shared" si="20"/>
        <v>45</v>
      </c>
      <c r="M80" s="103">
        <f t="shared" si="20"/>
        <v>25</v>
      </c>
      <c r="N80" s="103">
        <f t="shared" si="20"/>
        <v>25</v>
      </c>
      <c r="O80" s="103">
        <f t="shared" si="20"/>
        <v>245</v>
      </c>
      <c r="P80" s="103">
        <f t="shared" si="20"/>
        <v>88</v>
      </c>
      <c r="Q80" s="103">
        <f t="shared" si="20"/>
        <v>53285</v>
      </c>
      <c r="R80" s="180">
        <f t="shared" si="19"/>
        <v>71805</v>
      </c>
    </row>
    <row r="81" s="68" customFormat="1" ht="24.75" customHeight="1" spans="1:18">
      <c r="A81" s="165" t="s">
        <v>142</v>
      </c>
      <c r="B81" s="165" t="s">
        <v>143</v>
      </c>
      <c r="C81" s="105">
        <f t="shared" ref="C81:C89" si="21">SUM(D81:Q81)</f>
        <v>919</v>
      </c>
      <c r="D81" s="158">
        <v>12</v>
      </c>
      <c r="E81" s="183"/>
      <c r="F81" s="183">
        <v>0</v>
      </c>
      <c r="G81" s="183">
        <v>0</v>
      </c>
      <c r="H81" s="183">
        <v>0</v>
      </c>
      <c r="I81" s="183">
        <v>0</v>
      </c>
      <c r="J81" s="218">
        <v>20</v>
      </c>
      <c r="K81" s="183">
        <v>0</v>
      </c>
      <c r="L81" s="183">
        <v>0</v>
      </c>
      <c r="M81" s="183">
        <v>0</v>
      </c>
      <c r="N81" s="183">
        <v>0</v>
      </c>
      <c r="O81" s="183">
        <v>0</v>
      </c>
      <c r="P81" s="183">
        <v>0</v>
      </c>
      <c r="Q81" s="183">
        <v>887</v>
      </c>
      <c r="R81" s="180">
        <f t="shared" si="19"/>
        <v>907</v>
      </c>
    </row>
    <row r="82" s="68" customFormat="1" ht="24.75" customHeight="1" spans="1:18">
      <c r="A82" s="165" t="s">
        <v>144</v>
      </c>
      <c r="B82" s="165" t="s">
        <v>145</v>
      </c>
      <c r="C82" s="105">
        <f t="shared" si="21"/>
        <v>2619</v>
      </c>
      <c r="D82" s="158"/>
      <c r="E82" s="183">
        <v>370</v>
      </c>
      <c r="F82" s="183">
        <v>125</v>
      </c>
      <c r="G82" s="183">
        <v>10</v>
      </c>
      <c r="H82" s="183">
        <v>5</v>
      </c>
      <c r="I82" s="183">
        <v>22</v>
      </c>
      <c r="J82" s="183">
        <v>575</v>
      </c>
      <c r="K82" s="183">
        <v>10</v>
      </c>
      <c r="L82" s="183">
        <v>5</v>
      </c>
      <c r="M82" s="183">
        <v>5</v>
      </c>
      <c r="N82" s="183">
        <v>5</v>
      </c>
      <c r="O82" s="183">
        <v>25</v>
      </c>
      <c r="P82" s="183">
        <v>8</v>
      </c>
      <c r="Q82" s="183">
        <v>1454</v>
      </c>
      <c r="R82" s="180">
        <f t="shared" si="19"/>
        <v>2249</v>
      </c>
    </row>
    <row r="83" s="68" customFormat="1" ht="24.75" customHeight="1" spans="1:18">
      <c r="A83" s="165" t="s">
        <v>146</v>
      </c>
      <c r="B83" s="165" t="s">
        <v>147</v>
      </c>
      <c r="C83" s="105">
        <f t="shared" si="21"/>
        <v>10000</v>
      </c>
      <c r="D83" s="158"/>
      <c r="E83" s="183"/>
      <c r="F83" s="183"/>
      <c r="G83" s="183"/>
      <c r="H83" s="183"/>
      <c r="I83" s="183"/>
      <c r="J83" s="183"/>
      <c r="K83" s="183"/>
      <c r="L83" s="183"/>
      <c r="M83" s="183"/>
      <c r="N83" s="183"/>
      <c r="O83" s="183"/>
      <c r="P83" s="183"/>
      <c r="Q83" s="183">
        <v>10000</v>
      </c>
      <c r="R83" s="180">
        <f t="shared" si="19"/>
        <v>10000</v>
      </c>
    </row>
    <row r="84" s="68" customFormat="1" ht="24.75" customHeight="1" spans="1:18">
      <c r="A84" s="165" t="s">
        <v>148</v>
      </c>
      <c r="B84" s="165" t="s">
        <v>149</v>
      </c>
      <c r="C84" s="105">
        <f t="shared" si="21"/>
        <v>19941</v>
      </c>
      <c r="D84" s="158">
        <v>1787</v>
      </c>
      <c r="E84" s="183">
        <v>3340</v>
      </c>
      <c r="F84" s="183">
        <v>1125</v>
      </c>
      <c r="G84" s="183">
        <v>100</v>
      </c>
      <c r="H84" s="183">
        <v>50</v>
      </c>
      <c r="I84" s="183">
        <v>200</v>
      </c>
      <c r="J84" s="183">
        <v>5571</v>
      </c>
      <c r="K84" s="183">
        <v>120</v>
      </c>
      <c r="L84" s="183">
        <v>40</v>
      </c>
      <c r="M84" s="183">
        <v>20</v>
      </c>
      <c r="N84" s="183">
        <v>20</v>
      </c>
      <c r="O84" s="183">
        <v>220</v>
      </c>
      <c r="P84" s="183">
        <v>80</v>
      </c>
      <c r="Q84" s="183">
        <v>7268</v>
      </c>
      <c r="R84" s="180">
        <f t="shared" si="19"/>
        <v>14814</v>
      </c>
    </row>
    <row r="85" s="68" customFormat="1" ht="24.75" customHeight="1" spans="1:18">
      <c r="A85" s="165" t="s">
        <v>150</v>
      </c>
      <c r="B85" s="165" t="s">
        <v>151</v>
      </c>
      <c r="C85" s="105">
        <f t="shared" si="21"/>
        <v>340</v>
      </c>
      <c r="D85" s="158"/>
      <c r="E85" s="183"/>
      <c r="F85" s="183"/>
      <c r="G85" s="183"/>
      <c r="H85" s="183"/>
      <c r="I85" s="183"/>
      <c r="J85" s="183"/>
      <c r="K85" s="183"/>
      <c r="L85" s="183"/>
      <c r="M85" s="183"/>
      <c r="N85" s="183"/>
      <c r="O85" s="183"/>
      <c r="P85" s="183"/>
      <c r="Q85" s="183">
        <v>340</v>
      </c>
      <c r="R85" s="180">
        <f t="shared" si="19"/>
        <v>340</v>
      </c>
    </row>
    <row r="86" s="69" customFormat="1" ht="24.75" customHeight="1" spans="1:18">
      <c r="A86" s="165" t="s">
        <v>144</v>
      </c>
      <c r="B86" s="165" t="s">
        <v>152</v>
      </c>
      <c r="C86" s="105">
        <f t="shared" si="21"/>
        <v>6642</v>
      </c>
      <c r="D86" s="158">
        <v>0</v>
      </c>
      <c r="E86" s="183"/>
      <c r="F86" s="183">
        <v>0</v>
      </c>
      <c r="G86" s="183">
        <v>0</v>
      </c>
      <c r="H86" s="183">
        <v>0</v>
      </c>
      <c r="I86" s="183">
        <v>0</v>
      </c>
      <c r="J86" s="183">
        <v>1956</v>
      </c>
      <c r="K86" s="183">
        <v>0</v>
      </c>
      <c r="L86" s="183">
        <v>0</v>
      </c>
      <c r="M86" s="183">
        <v>0</v>
      </c>
      <c r="N86" s="183">
        <v>0</v>
      </c>
      <c r="O86" s="183">
        <v>0</v>
      </c>
      <c r="P86" s="183">
        <v>0</v>
      </c>
      <c r="Q86" s="183">
        <v>4686</v>
      </c>
      <c r="R86" s="181">
        <f t="shared" si="19"/>
        <v>6642</v>
      </c>
    </row>
    <row r="87" s="68" customFormat="1" ht="24.75" customHeight="1" spans="1:18">
      <c r="A87" s="165" t="s">
        <v>148</v>
      </c>
      <c r="B87" s="165" t="s">
        <v>153</v>
      </c>
      <c r="C87" s="105">
        <f t="shared" si="21"/>
        <v>26853</v>
      </c>
      <c r="D87" s="158"/>
      <c r="E87" s="183"/>
      <c r="F87" s="183"/>
      <c r="G87" s="183"/>
      <c r="H87" s="183"/>
      <c r="I87" s="183"/>
      <c r="J87" s="183">
        <v>8203</v>
      </c>
      <c r="K87" s="183"/>
      <c r="L87" s="183"/>
      <c r="M87" s="183"/>
      <c r="N87" s="183"/>
      <c r="O87" s="183"/>
      <c r="P87" s="217"/>
      <c r="Q87" s="183">
        <v>18650</v>
      </c>
      <c r="R87" s="180">
        <f t="shared" si="19"/>
        <v>26853</v>
      </c>
    </row>
    <row r="88" s="68" customFormat="1" ht="24.75" customHeight="1" spans="1:18">
      <c r="A88" s="165" t="s">
        <v>146</v>
      </c>
      <c r="B88" s="165" t="s">
        <v>154</v>
      </c>
      <c r="C88" s="105">
        <f t="shared" si="21"/>
        <v>10000</v>
      </c>
      <c r="D88" s="158"/>
      <c r="E88" s="183"/>
      <c r="F88" s="183"/>
      <c r="G88" s="183"/>
      <c r="H88" s="183"/>
      <c r="I88" s="183"/>
      <c r="J88" s="183"/>
      <c r="K88" s="183"/>
      <c r="L88" s="183"/>
      <c r="M88" s="183"/>
      <c r="N88" s="183"/>
      <c r="O88" s="183"/>
      <c r="P88" s="183"/>
      <c r="Q88" s="183">
        <v>10000</v>
      </c>
      <c r="R88" s="180">
        <f t="shared" si="19"/>
        <v>10000</v>
      </c>
    </row>
    <row r="89" s="68" customFormat="1" ht="24.75" customHeight="1" spans="1:18">
      <c r="A89" s="123"/>
      <c r="B89" s="141"/>
      <c r="C89" s="105">
        <f t="shared" si="21"/>
        <v>0</v>
      </c>
      <c r="D89" s="158"/>
      <c r="E89" s="183"/>
      <c r="F89" s="183"/>
      <c r="G89" s="183"/>
      <c r="H89" s="183"/>
      <c r="I89" s="183"/>
      <c r="J89" s="183"/>
      <c r="K89" s="183"/>
      <c r="L89" s="183"/>
      <c r="M89" s="183"/>
      <c r="N89" s="183"/>
      <c r="O89" s="183"/>
      <c r="P89" s="183"/>
      <c r="Q89" s="183"/>
      <c r="R89" s="180">
        <f t="shared" si="19"/>
        <v>0</v>
      </c>
    </row>
    <row r="90" s="70" customFormat="1" ht="24.75" customHeight="1" spans="1:18">
      <c r="A90" s="101" t="s">
        <v>155</v>
      </c>
      <c r="B90" s="184"/>
      <c r="C90" s="185">
        <f t="shared" ref="C90:Q90" si="22">SUM(C91:C97)</f>
        <v>685673</v>
      </c>
      <c r="D90" s="186">
        <f t="shared" si="22"/>
        <v>0</v>
      </c>
      <c r="E90" s="185">
        <f t="shared" si="22"/>
        <v>0</v>
      </c>
      <c r="F90" s="185">
        <f t="shared" si="22"/>
        <v>37918</v>
      </c>
      <c r="G90" s="185">
        <f t="shared" si="22"/>
        <v>157047</v>
      </c>
      <c r="H90" s="185">
        <f t="shared" si="22"/>
        <v>56923</v>
      </c>
      <c r="I90" s="185">
        <f t="shared" si="22"/>
        <v>42348</v>
      </c>
      <c r="J90" s="185">
        <f t="shared" si="22"/>
        <v>96084</v>
      </c>
      <c r="K90" s="185">
        <f t="shared" si="22"/>
        <v>83974</v>
      </c>
      <c r="L90" s="185">
        <f t="shared" si="22"/>
        <v>43659</v>
      </c>
      <c r="M90" s="185">
        <f t="shared" si="22"/>
        <v>29072</v>
      </c>
      <c r="N90" s="185">
        <f t="shared" si="22"/>
        <v>24623</v>
      </c>
      <c r="O90" s="185">
        <f t="shared" si="22"/>
        <v>60999</v>
      </c>
      <c r="P90" s="185">
        <f t="shared" si="22"/>
        <v>31779</v>
      </c>
      <c r="Q90" s="185">
        <f t="shared" si="22"/>
        <v>21247</v>
      </c>
      <c r="R90" s="180">
        <f t="shared" si="19"/>
        <v>685673</v>
      </c>
    </row>
    <row r="91" s="68" customFormat="1" ht="24.75" customHeight="1" spans="1:18">
      <c r="A91" s="165" t="s">
        <v>156</v>
      </c>
      <c r="B91" s="165" t="s">
        <v>157</v>
      </c>
      <c r="C91" s="105">
        <f t="shared" ref="C91:C97" si="23">SUM(D91:Q91)</f>
        <v>13905</v>
      </c>
      <c r="D91" s="158"/>
      <c r="E91" s="183"/>
      <c r="F91" s="183">
        <v>575</v>
      </c>
      <c r="G91" s="183">
        <v>2021</v>
      </c>
      <c r="H91" s="183">
        <v>1782</v>
      </c>
      <c r="I91" s="183">
        <v>359</v>
      </c>
      <c r="J91" s="218">
        <v>4574</v>
      </c>
      <c r="K91" s="183">
        <v>523</v>
      </c>
      <c r="L91" s="183">
        <v>681</v>
      </c>
      <c r="M91" s="183">
        <v>669</v>
      </c>
      <c r="N91" s="183">
        <v>186</v>
      </c>
      <c r="O91" s="183">
        <v>96</v>
      </c>
      <c r="P91" s="183">
        <v>948</v>
      </c>
      <c r="Q91" s="183">
        <v>1491</v>
      </c>
      <c r="R91" s="180">
        <f t="shared" si="19"/>
        <v>13905</v>
      </c>
    </row>
    <row r="92" s="68" customFormat="1" ht="24.75" customHeight="1" spans="1:18">
      <c r="A92" s="165" t="s">
        <v>158</v>
      </c>
      <c r="B92" s="165" t="s">
        <v>159</v>
      </c>
      <c r="C92" s="105">
        <f t="shared" si="23"/>
        <v>415816</v>
      </c>
      <c r="D92" s="158"/>
      <c r="E92" s="183"/>
      <c r="F92" s="183">
        <v>21750</v>
      </c>
      <c r="G92" s="183">
        <v>104776</v>
      </c>
      <c r="H92" s="183">
        <v>33472</v>
      </c>
      <c r="I92" s="183">
        <v>25121</v>
      </c>
      <c r="J92" s="183">
        <v>54266</v>
      </c>
      <c r="K92" s="183">
        <v>55154</v>
      </c>
      <c r="L92" s="183">
        <v>25616</v>
      </c>
      <c r="M92" s="183">
        <v>15722</v>
      </c>
      <c r="N92" s="183">
        <v>14241</v>
      </c>
      <c r="O92" s="183">
        <v>38892</v>
      </c>
      <c r="P92" s="183">
        <v>17527</v>
      </c>
      <c r="Q92" s="183">
        <v>9279</v>
      </c>
      <c r="R92" s="180">
        <f t="shared" si="19"/>
        <v>415816</v>
      </c>
    </row>
    <row r="93" s="68" customFormat="1" ht="24.75" customHeight="1" spans="1:18">
      <c r="A93" s="165" t="s">
        <v>156</v>
      </c>
      <c r="B93" s="165" t="s">
        <v>160</v>
      </c>
      <c r="C93" s="105">
        <f t="shared" si="23"/>
        <v>126966</v>
      </c>
      <c r="D93" s="158"/>
      <c r="E93" s="183"/>
      <c r="F93" s="183">
        <v>6851</v>
      </c>
      <c r="G93" s="183">
        <v>31721</v>
      </c>
      <c r="H93" s="183">
        <v>10243</v>
      </c>
      <c r="I93" s="183">
        <v>7821</v>
      </c>
      <c r="J93" s="183">
        <v>16184</v>
      </c>
      <c r="K93" s="183">
        <v>17103</v>
      </c>
      <c r="L93" s="183">
        <v>8139</v>
      </c>
      <c r="M93" s="183">
        <v>5101</v>
      </c>
      <c r="N93" s="183">
        <v>3811</v>
      </c>
      <c r="O93" s="183">
        <v>12080</v>
      </c>
      <c r="P93" s="183">
        <v>5410</v>
      </c>
      <c r="Q93" s="183">
        <v>2502</v>
      </c>
      <c r="R93" s="180">
        <f t="shared" si="19"/>
        <v>126966</v>
      </c>
    </row>
    <row r="94" s="68" customFormat="1" ht="24.75" customHeight="1" spans="1:18">
      <c r="A94" s="165" t="s">
        <v>161</v>
      </c>
      <c r="B94" s="165" t="s">
        <v>162</v>
      </c>
      <c r="C94" s="105">
        <f t="shared" si="23"/>
        <v>15000</v>
      </c>
      <c r="D94" s="158"/>
      <c r="E94" s="183"/>
      <c r="F94" s="183">
        <v>1464</v>
      </c>
      <c r="G94" s="183">
        <v>2680</v>
      </c>
      <c r="H94" s="183">
        <v>1336</v>
      </c>
      <c r="I94" s="183">
        <v>1162</v>
      </c>
      <c r="J94" s="183">
        <v>2010</v>
      </c>
      <c r="K94" s="183">
        <v>1572</v>
      </c>
      <c r="L94" s="183">
        <v>1235</v>
      </c>
      <c r="M94" s="183">
        <v>959</v>
      </c>
      <c r="N94" s="183">
        <v>662</v>
      </c>
      <c r="O94" s="183">
        <v>1063</v>
      </c>
      <c r="P94" s="183">
        <v>647</v>
      </c>
      <c r="Q94" s="183">
        <v>210</v>
      </c>
      <c r="R94" s="180">
        <f t="shared" si="19"/>
        <v>15000</v>
      </c>
    </row>
    <row r="95" s="68" customFormat="1" ht="24.75" customHeight="1" spans="1:18">
      <c r="A95" s="165" t="s">
        <v>163</v>
      </c>
      <c r="B95" s="165" t="s">
        <v>164</v>
      </c>
      <c r="C95" s="105">
        <f t="shared" si="23"/>
        <v>11735</v>
      </c>
      <c r="D95" s="158"/>
      <c r="E95" s="183"/>
      <c r="F95" s="183">
        <v>1000</v>
      </c>
      <c r="G95" s="183">
        <v>1000</v>
      </c>
      <c r="H95" s="183">
        <v>1000</v>
      </c>
      <c r="I95" s="183">
        <v>1000</v>
      </c>
      <c r="J95" s="183">
        <v>1000</v>
      </c>
      <c r="K95" s="183">
        <v>1000</v>
      </c>
      <c r="L95" s="183">
        <v>1000</v>
      </c>
      <c r="M95" s="183">
        <v>1000</v>
      </c>
      <c r="N95" s="183">
        <v>735</v>
      </c>
      <c r="O95" s="183">
        <v>1000</v>
      </c>
      <c r="P95" s="183">
        <v>1000</v>
      </c>
      <c r="Q95" s="183">
        <v>1000</v>
      </c>
      <c r="R95" s="180">
        <f t="shared" si="19"/>
        <v>11735</v>
      </c>
    </row>
    <row r="96" s="68" customFormat="1" ht="24.75" customHeight="1" spans="1:18">
      <c r="A96" s="165" t="s">
        <v>165</v>
      </c>
      <c r="B96" s="165" t="s">
        <v>166</v>
      </c>
      <c r="C96" s="105">
        <f t="shared" si="23"/>
        <v>94020</v>
      </c>
      <c r="D96" s="158"/>
      <c r="E96" s="183"/>
      <c r="F96" s="183">
        <v>5809</v>
      </c>
      <c r="G96" s="183">
        <v>13582</v>
      </c>
      <c r="H96" s="183">
        <v>8356</v>
      </c>
      <c r="I96" s="183">
        <v>6300</v>
      </c>
      <c r="J96" s="183">
        <v>16996</v>
      </c>
      <c r="K96" s="183">
        <v>7813</v>
      </c>
      <c r="L96" s="183">
        <v>6394</v>
      </c>
      <c r="M96" s="183">
        <v>5195</v>
      </c>
      <c r="N96" s="183">
        <v>4623</v>
      </c>
      <c r="O96" s="183">
        <v>7182</v>
      </c>
      <c r="P96" s="183">
        <v>5339</v>
      </c>
      <c r="Q96" s="183">
        <v>6431</v>
      </c>
      <c r="R96" s="180">
        <f t="shared" si="19"/>
        <v>94020</v>
      </c>
    </row>
    <row r="97" s="68" customFormat="1" ht="24.75" customHeight="1" spans="1:18">
      <c r="A97" s="165" t="s">
        <v>161</v>
      </c>
      <c r="B97" s="165" t="s">
        <v>167</v>
      </c>
      <c r="C97" s="105">
        <f t="shared" si="23"/>
        <v>8231</v>
      </c>
      <c r="D97" s="158"/>
      <c r="E97" s="183"/>
      <c r="F97" s="183">
        <v>469</v>
      </c>
      <c r="G97" s="183">
        <v>1267</v>
      </c>
      <c r="H97" s="183">
        <v>734</v>
      </c>
      <c r="I97" s="183">
        <v>585</v>
      </c>
      <c r="J97" s="183">
        <v>1054</v>
      </c>
      <c r="K97" s="183">
        <v>809</v>
      </c>
      <c r="L97" s="183">
        <v>594</v>
      </c>
      <c r="M97" s="183">
        <v>426</v>
      </c>
      <c r="N97" s="183">
        <v>365</v>
      </c>
      <c r="O97" s="183">
        <v>686</v>
      </c>
      <c r="P97" s="183">
        <v>908</v>
      </c>
      <c r="Q97" s="183">
        <v>334</v>
      </c>
      <c r="R97" s="180">
        <f t="shared" si="19"/>
        <v>8231</v>
      </c>
    </row>
    <row r="98" s="72" customFormat="1" ht="24.75" customHeight="1" spans="1:18">
      <c r="A98" s="187"/>
      <c r="B98" s="188"/>
      <c r="C98" s="189"/>
      <c r="D98" s="190"/>
      <c r="E98" s="191"/>
      <c r="F98" s="191"/>
      <c r="G98" s="191"/>
      <c r="H98" s="191"/>
      <c r="I98" s="191"/>
      <c r="J98" s="191"/>
      <c r="K98" s="183"/>
      <c r="L98" s="191"/>
      <c r="M98" s="191"/>
      <c r="N98" s="191"/>
      <c r="O98" s="191"/>
      <c r="P98" s="191"/>
      <c r="Q98" s="191"/>
      <c r="R98" s="180"/>
    </row>
    <row r="99" s="70" customFormat="1" ht="24.75" customHeight="1" spans="1:18">
      <c r="A99" s="101" t="s">
        <v>168</v>
      </c>
      <c r="B99" s="184"/>
      <c r="C99" s="185">
        <f>SUM(D99:Q99)</f>
        <v>19569</v>
      </c>
      <c r="D99" s="186">
        <f t="shared" ref="D99:Q99" si="24">SUM(D100:D102)</f>
        <v>0</v>
      </c>
      <c r="E99" s="185">
        <f t="shared" si="24"/>
        <v>0</v>
      </c>
      <c r="F99" s="185">
        <f t="shared" si="24"/>
        <v>605</v>
      </c>
      <c r="G99" s="185">
        <f t="shared" si="24"/>
        <v>4132</v>
      </c>
      <c r="H99" s="185">
        <f t="shared" si="24"/>
        <v>2390</v>
      </c>
      <c r="I99" s="185">
        <f t="shared" si="24"/>
        <v>2140</v>
      </c>
      <c r="J99" s="185">
        <f t="shared" si="24"/>
        <v>3052</v>
      </c>
      <c r="K99" s="185">
        <f t="shared" si="24"/>
        <v>2267</v>
      </c>
      <c r="L99" s="185">
        <f t="shared" si="24"/>
        <v>1630</v>
      </c>
      <c r="M99" s="185">
        <f t="shared" si="24"/>
        <v>524</v>
      </c>
      <c r="N99" s="185">
        <f t="shared" si="24"/>
        <v>252</v>
      </c>
      <c r="O99" s="185">
        <f t="shared" si="24"/>
        <v>1789</v>
      </c>
      <c r="P99" s="185">
        <f t="shared" si="24"/>
        <v>532</v>
      </c>
      <c r="Q99" s="185">
        <f t="shared" si="24"/>
        <v>256</v>
      </c>
      <c r="R99" s="180">
        <f>SUM(F99:Q99)</f>
        <v>19569</v>
      </c>
    </row>
    <row r="100" s="69" customFormat="1" ht="24.75" customHeight="1" spans="1:18">
      <c r="A100" s="192" t="s">
        <v>169</v>
      </c>
      <c r="B100" s="192" t="s">
        <v>170</v>
      </c>
      <c r="C100" s="105">
        <f>SUM(D100:Q100)</f>
        <v>16743</v>
      </c>
      <c r="D100" s="158"/>
      <c r="E100" s="183"/>
      <c r="F100" s="183">
        <v>605</v>
      </c>
      <c r="G100" s="183">
        <v>3199</v>
      </c>
      <c r="H100" s="183">
        <v>2058</v>
      </c>
      <c r="I100" s="183">
        <v>1774</v>
      </c>
      <c r="J100" s="183">
        <v>2715</v>
      </c>
      <c r="K100" s="183">
        <v>1910</v>
      </c>
      <c r="L100" s="218">
        <v>1342</v>
      </c>
      <c r="M100" s="183">
        <v>524</v>
      </c>
      <c r="N100" s="183">
        <v>252</v>
      </c>
      <c r="O100" s="183">
        <v>1576</v>
      </c>
      <c r="P100" s="183">
        <v>532</v>
      </c>
      <c r="Q100" s="183">
        <v>256</v>
      </c>
      <c r="R100" s="181">
        <f>SUM(F100:Q100)</f>
        <v>16743</v>
      </c>
    </row>
    <row r="101" s="68" customFormat="1" ht="24.75" customHeight="1" spans="1:18">
      <c r="A101" s="123" t="s">
        <v>171</v>
      </c>
      <c r="B101" s="123" t="s">
        <v>172</v>
      </c>
      <c r="C101" s="105">
        <f>SUM(D101:Q101)</f>
        <v>2826</v>
      </c>
      <c r="D101" s="158"/>
      <c r="E101" s="183"/>
      <c r="F101" s="183">
        <v>0</v>
      </c>
      <c r="G101" s="183">
        <v>933</v>
      </c>
      <c r="H101" s="183">
        <v>332</v>
      </c>
      <c r="I101" s="183">
        <v>366</v>
      </c>
      <c r="J101" s="183">
        <v>337</v>
      </c>
      <c r="K101" s="183">
        <v>357</v>
      </c>
      <c r="L101" s="183">
        <v>288</v>
      </c>
      <c r="M101" s="183">
        <v>0</v>
      </c>
      <c r="N101" s="183">
        <v>0</v>
      </c>
      <c r="O101" s="183">
        <v>213</v>
      </c>
      <c r="P101" s="183">
        <v>0</v>
      </c>
      <c r="Q101" s="183">
        <v>0</v>
      </c>
      <c r="R101" s="180">
        <f>SUM(F101:Q101)</f>
        <v>2826</v>
      </c>
    </row>
    <row r="102" s="71" customFormat="1" ht="24.75" customHeight="1" spans="1:18">
      <c r="A102" s="124"/>
      <c r="B102" s="124"/>
      <c r="C102" s="105"/>
      <c r="D102" s="130"/>
      <c r="E102" s="193"/>
      <c r="F102" s="193"/>
      <c r="G102" s="194"/>
      <c r="H102" s="195"/>
      <c r="I102" s="219"/>
      <c r="J102" s="220"/>
      <c r="K102" s="221"/>
      <c r="L102" s="221"/>
      <c r="M102" s="222"/>
      <c r="N102" s="223"/>
      <c r="O102" s="224"/>
      <c r="P102" s="224"/>
      <c r="Q102" s="224"/>
      <c r="R102" s="180"/>
    </row>
    <row r="103" s="64" customFormat="1" ht="24.75" customHeight="1" spans="1:18">
      <c r="A103" s="196" t="s">
        <v>173</v>
      </c>
      <c r="B103" s="197"/>
      <c r="C103" s="198">
        <f>SUM(D103:Q103)</f>
        <v>75000</v>
      </c>
      <c r="D103" s="199">
        <f t="shared" ref="D103:Q103" si="25">SUM(D104:D106)</f>
        <v>47902</v>
      </c>
      <c r="E103" s="200">
        <f t="shared" si="25"/>
        <v>10000</v>
      </c>
      <c r="F103" s="200">
        <f t="shared" si="25"/>
        <v>2135</v>
      </c>
      <c r="G103" s="200">
        <f t="shared" si="25"/>
        <v>4103</v>
      </c>
      <c r="H103" s="200">
        <f t="shared" si="25"/>
        <v>1130</v>
      </c>
      <c r="I103" s="200">
        <f t="shared" si="25"/>
        <v>1084</v>
      </c>
      <c r="J103" s="200">
        <f t="shared" si="25"/>
        <v>1471</v>
      </c>
      <c r="K103" s="200">
        <f t="shared" si="25"/>
        <v>1133</v>
      </c>
      <c r="L103" s="200">
        <f t="shared" si="25"/>
        <v>1700</v>
      </c>
      <c r="M103" s="200">
        <f t="shared" si="25"/>
        <v>664</v>
      </c>
      <c r="N103" s="200">
        <f t="shared" si="25"/>
        <v>584</v>
      </c>
      <c r="O103" s="200">
        <f t="shared" si="25"/>
        <v>944</v>
      </c>
      <c r="P103" s="200">
        <f t="shared" si="25"/>
        <v>754</v>
      </c>
      <c r="Q103" s="200">
        <f t="shared" si="25"/>
        <v>1396</v>
      </c>
      <c r="R103" s="180">
        <f>SUM(F103:Q103)</f>
        <v>17098</v>
      </c>
    </row>
    <row r="104" s="62" customFormat="1" ht="24.75" customHeight="1" spans="1:18">
      <c r="A104" s="93" t="s">
        <v>146</v>
      </c>
      <c r="B104" s="93" t="s">
        <v>174</v>
      </c>
      <c r="C104" s="105">
        <f>SUM(D104:Q104)</f>
        <v>50000</v>
      </c>
      <c r="D104" s="201">
        <v>27000</v>
      </c>
      <c r="E104" s="202">
        <v>10000</v>
      </c>
      <c r="F104" s="202">
        <v>2003</v>
      </c>
      <c r="G104" s="202">
        <v>1887</v>
      </c>
      <c r="H104" s="202">
        <v>1050</v>
      </c>
      <c r="I104" s="202">
        <v>1050</v>
      </c>
      <c r="J104" s="202">
        <v>1278</v>
      </c>
      <c r="K104" s="202">
        <v>958</v>
      </c>
      <c r="L104" s="202">
        <v>1523</v>
      </c>
      <c r="M104" s="202">
        <v>603</v>
      </c>
      <c r="N104" s="202">
        <v>529</v>
      </c>
      <c r="O104" s="202">
        <v>900</v>
      </c>
      <c r="P104" s="204">
        <v>700</v>
      </c>
      <c r="Q104" s="202">
        <v>519</v>
      </c>
      <c r="R104" s="180">
        <f>SUM(F104:Q104)</f>
        <v>13000</v>
      </c>
    </row>
    <row r="105" s="62" customFormat="1" ht="24.75" customHeight="1" spans="1:18">
      <c r="A105" s="93" t="s">
        <v>146</v>
      </c>
      <c r="B105" s="93" t="s">
        <v>175</v>
      </c>
      <c r="C105" s="105">
        <f>SUM(D105:Q105)</f>
        <v>25000</v>
      </c>
      <c r="D105" s="203">
        <v>20902</v>
      </c>
      <c r="E105" s="202"/>
      <c r="F105" s="202">
        <v>132</v>
      </c>
      <c r="G105" s="202">
        <v>2216</v>
      </c>
      <c r="H105" s="202">
        <v>80</v>
      </c>
      <c r="I105" s="202">
        <v>34</v>
      </c>
      <c r="J105" s="202">
        <v>193</v>
      </c>
      <c r="K105" s="202">
        <v>175</v>
      </c>
      <c r="L105" s="202">
        <v>177</v>
      </c>
      <c r="M105" s="202">
        <v>61</v>
      </c>
      <c r="N105" s="202">
        <v>55</v>
      </c>
      <c r="O105" s="202">
        <v>44</v>
      </c>
      <c r="P105" s="202">
        <v>54</v>
      </c>
      <c r="Q105" s="202">
        <v>877</v>
      </c>
      <c r="R105" s="180">
        <f>SUM(F105:Q105)</f>
        <v>4098</v>
      </c>
    </row>
    <row r="106" s="73" customFormat="1" ht="24.75" customHeight="1" spans="1:18">
      <c r="A106" s="118"/>
      <c r="B106" s="118"/>
      <c r="C106" s="120">
        <f>SUM(D106:Q106)</f>
        <v>0</v>
      </c>
      <c r="D106" s="201"/>
      <c r="E106" s="204"/>
      <c r="F106" s="204"/>
      <c r="G106" s="204"/>
      <c r="H106" s="204"/>
      <c r="I106" s="204"/>
      <c r="J106" s="204"/>
      <c r="K106" s="204"/>
      <c r="L106" s="204"/>
      <c r="M106" s="204"/>
      <c r="N106" s="204"/>
      <c r="O106" s="204"/>
      <c r="P106" s="204"/>
      <c r="Q106" s="204"/>
      <c r="R106" s="181">
        <f>SUM(F106:Q106)</f>
        <v>0</v>
      </c>
    </row>
    <row r="107" s="64" customFormat="1" ht="24.75" customHeight="1" spans="1:18">
      <c r="A107" s="205" t="s">
        <v>176</v>
      </c>
      <c r="B107" s="206"/>
      <c r="C107" s="207">
        <f>SUM(D107:Q107)</f>
        <v>72475</v>
      </c>
      <c r="D107" s="208">
        <v>15081</v>
      </c>
      <c r="E107" s="209">
        <v>77</v>
      </c>
      <c r="F107" s="209">
        <v>7697</v>
      </c>
      <c r="G107" s="209">
        <v>8465</v>
      </c>
      <c r="H107" s="209">
        <v>4179</v>
      </c>
      <c r="I107" s="209">
        <v>3312</v>
      </c>
      <c r="J107" s="207">
        <v>9516</v>
      </c>
      <c r="K107" s="207">
        <v>5843</v>
      </c>
      <c r="L107" s="207">
        <v>4280</v>
      </c>
      <c r="M107" s="207">
        <v>2870</v>
      </c>
      <c r="N107" s="207">
        <v>3178</v>
      </c>
      <c r="O107" s="207">
        <v>3953</v>
      </c>
      <c r="P107" s="207">
        <v>2351</v>
      </c>
      <c r="Q107" s="207">
        <v>1673</v>
      </c>
      <c r="R107" s="181">
        <v>1410</v>
      </c>
    </row>
    <row r="108" s="62" customFormat="1" ht="24.75" customHeight="1" spans="1:18">
      <c r="A108" s="210"/>
      <c r="B108" s="93"/>
      <c r="C108" s="95"/>
      <c r="D108" s="158"/>
      <c r="E108" s="211"/>
      <c r="F108" s="211"/>
      <c r="G108" s="211"/>
      <c r="H108" s="211"/>
      <c r="I108" s="211"/>
      <c r="J108" s="183"/>
      <c r="K108" s="183"/>
      <c r="L108" s="183"/>
      <c r="M108" s="183"/>
      <c r="N108" s="183"/>
      <c r="O108" s="183"/>
      <c r="P108" s="183"/>
      <c r="Q108" s="183"/>
      <c r="R108" s="180"/>
    </row>
    <row r="109" s="64" customFormat="1" ht="24.75" customHeight="1" spans="1:18">
      <c r="A109" s="212" t="s">
        <v>177</v>
      </c>
      <c r="B109" s="213"/>
      <c r="C109" s="103">
        <f t="shared" ref="C109:C115" si="26">SUM(D109:Q109)</f>
        <v>2397</v>
      </c>
      <c r="D109" s="104">
        <v>2397</v>
      </c>
      <c r="E109" s="185"/>
      <c r="F109" s="185"/>
      <c r="G109" s="185"/>
      <c r="H109" s="185"/>
      <c r="I109" s="185"/>
      <c r="J109" s="103"/>
      <c r="K109" s="103"/>
      <c r="L109" s="103"/>
      <c r="M109" s="103"/>
      <c r="N109" s="103"/>
      <c r="O109" s="103"/>
      <c r="P109" s="103"/>
      <c r="Q109" s="103"/>
      <c r="R109" s="180"/>
    </row>
    <row r="110" s="62" customFormat="1" ht="24.75" customHeight="1" spans="1:18">
      <c r="A110" s="210"/>
      <c r="B110" s="93"/>
      <c r="C110" s="95"/>
      <c r="D110" s="158"/>
      <c r="E110" s="211"/>
      <c r="F110" s="211"/>
      <c r="G110" s="211"/>
      <c r="H110" s="211"/>
      <c r="I110" s="211"/>
      <c r="J110" s="183"/>
      <c r="K110" s="183"/>
      <c r="L110" s="183"/>
      <c r="M110" s="183"/>
      <c r="N110" s="183"/>
      <c r="O110" s="183"/>
      <c r="P110" s="183"/>
      <c r="Q110" s="183"/>
      <c r="R110" s="180"/>
    </row>
    <row r="111" s="64" customFormat="1" ht="24.75" customHeight="1" spans="1:18">
      <c r="A111" s="212" t="s">
        <v>178</v>
      </c>
      <c r="B111" s="213"/>
      <c r="C111" s="103">
        <f t="shared" ref="C111:Q111" si="27">SUM(C112:C116)</f>
        <v>64863</v>
      </c>
      <c r="D111" s="104">
        <f t="shared" si="27"/>
        <v>10252</v>
      </c>
      <c r="E111" s="185">
        <f t="shared" si="27"/>
        <v>0</v>
      </c>
      <c r="F111" s="185">
        <f t="shared" si="27"/>
        <v>7151</v>
      </c>
      <c r="G111" s="185">
        <f t="shared" si="27"/>
        <v>9588</v>
      </c>
      <c r="H111" s="185">
        <f t="shared" si="27"/>
        <v>4345</v>
      </c>
      <c r="I111" s="185">
        <f t="shared" si="27"/>
        <v>3784</v>
      </c>
      <c r="J111" s="103">
        <f t="shared" si="27"/>
        <v>6631</v>
      </c>
      <c r="K111" s="103">
        <f t="shared" si="27"/>
        <v>5201</v>
      </c>
      <c r="L111" s="103">
        <f t="shared" si="27"/>
        <v>4492</v>
      </c>
      <c r="M111" s="103">
        <f t="shared" si="27"/>
        <v>3334</v>
      </c>
      <c r="N111" s="103">
        <f t="shared" si="27"/>
        <v>3084</v>
      </c>
      <c r="O111" s="103">
        <f t="shared" si="27"/>
        <v>3489</v>
      </c>
      <c r="P111" s="103">
        <f t="shared" si="27"/>
        <v>2378</v>
      </c>
      <c r="Q111" s="103">
        <f t="shared" si="27"/>
        <v>1134</v>
      </c>
      <c r="R111" s="180">
        <f t="shared" ref="R111:R118" si="28">SUM(F111:Q111)</f>
        <v>54611</v>
      </c>
    </row>
    <row r="112" s="62" customFormat="1" ht="24.75" customHeight="1" spans="1:18">
      <c r="A112" s="93" t="s">
        <v>179</v>
      </c>
      <c r="B112" s="141" t="s">
        <v>180</v>
      </c>
      <c r="C112" s="105">
        <f t="shared" si="26"/>
        <v>277</v>
      </c>
      <c r="D112" s="203">
        <v>277</v>
      </c>
      <c r="E112" s="202"/>
      <c r="F112" s="202"/>
      <c r="G112" s="202"/>
      <c r="H112" s="202"/>
      <c r="I112" s="202"/>
      <c r="J112" s="202"/>
      <c r="K112" s="202"/>
      <c r="L112" s="202"/>
      <c r="M112" s="202"/>
      <c r="N112" s="202"/>
      <c r="O112" s="202"/>
      <c r="P112" s="202"/>
      <c r="Q112" s="202"/>
      <c r="R112" s="180">
        <f t="shared" si="28"/>
        <v>0</v>
      </c>
    </row>
    <row r="113" s="62" customFormat="1" ht="24.75" customHeight="1" spans="1:18">
      <c r="A113" s="93" t="s">
        <v>181</v>
      </c>
      <c r="B113" s="141" t="s">
        <v>182</v>
      </c>
      <c r="C113" s="105">
        <f t="shared" si="26"/>
        <v>15194</v>
      </c>
      <c r="D113" s="203">
        <v>84</v>
      </c>
      <c r="E113" s="202"/>
      <c r="F113" s="202">
        <v>1806</v>
      </c>
      <c r="G113" s="202">
        <v>2668</v>
      </c>
      <c r="H113" s="202">
        <v>1294</v>
      </c>
      <c r="I113" s="202">
        <v>1017</v>
      </c>
      <c r="J113" s="202">
        <v>2050</v>
      </c>
      <c r="K113" s="202">
        <v>1635</v>
      </c>
      <c r="L113" s="202">
        <v>1172</v>
      </c>
      <c r="M113" s="202">
        <v>789</v>
      </c>
      <c r="N113" s="202">
        <v>950</v>
      </c>
      <c r="O113" s="202">
        <v>1040</v>
      </c>
      <c r="P113" s="202">
        <v>545</v>
      </c>
      <c r="Q113" s="202">
        <v>144</v>
      </c>
      <c r="R113" s="180">
        <f t="shared" si="28"/>
        <v>15110</v>
      </c>
    </row>
    <row r="114" s="62" customFormat="1" ht="24.75" customHeight="1" spans="1:18">
      <c r="A114" s="93" t="s">
        <v>183</v>
      </c>
      <c r="B114" s="214" t="s">
        <v>184</v>
      </c>
      <c r="C114" s="215">
        <f t="shared" si="26"/>
        <v>20</v>
      </c>
      <c r="D114" s="216"/>
      <c r="E114" s="202"/>
      <c r="F114" s="202"/>
      <c r="G114" s="202"/>
      <c r="H114" s="202"/>
      <c r="I114" s="202"/>
      <c r="J114" s="202"/>
      <c r="K114" s="202"/>
      <c r="L114" s="202"/>
      <c r="M114" s="202"/>
      <c r="N114" s="202">
        <v>20</v>
      </c>
      <c r="O114" s="202"/>
      <c r="P114" s="202"/>
      <c r="Q114" s="202"/>
      <c r="R114" s="180">
        <f t="shared" si="28"/>
        <v>20</v>
      </c>
    </row>
    <row r="115" s="62" customFormat="1" ht="24.75" customHeight="1" spans="1:18">
      <c r="A115" s="93" t="s">
        <v>185</v>
      </c>
      <c r="B115" s="124"/>
      <c r="C115" s="215">
        <f t="shared" si="26"/>
        <v>49372</v>
      </c>
      <c r="D115" s="203">
        <v>9891</v>
      </c>
      <c r="E115" s="202"/>
      <c r="F115" s="202">
        <v>5345</v>
      </c>
      <c r="G115" s="202">
        <v>6920</v>
      </c>
      <c r="H115" s="202">
        <v>3051</v>
      </c>
      <c r="I115" s="202">
        <v>2767</v>
      </c>
      <c r="J115" s="202">
        <v>4581</v>
      </c>
      <c r="K115" s="202">
        <v>3566</v>
      </c>
      <c r="L115" s="202">
        <v>3320</v>
      </c>
      <c r="M115" s="202">
        <v>2545</v>
      </c>
      <c r="N115" s="202">
        <v>2114</v>
      </c>
      <c r="O115" s="202">
        <v>2449</v>
      </c>
      <c r="P115" s="202">
        <v>1833</v>
      </c>
      <c r="Q115" s="202">
        <v>990</v>
      </c>
      <c r="R115" s="180">
        <f t="shared" si="28"/>
        <v>39481</v>
      </c>
    </row>
    <row r="116" s="62" customFormat="1" ht="24.75" customHeight="1" spans="1:18">
      <c r="A116" s="93"/>
      <c r="B116" s="124"/>
      <c r="C116" s="105"/>
      <c r="D116" s="203"/>
      <c r="E116" s="202"/>
      <c r="F116" s="202"/>
      <c r="G116" s="202"/>
      <c r="H116" s="202"/>
      <c r="I116" s="202"/>
      <c r="J116" s="202"/>
      <c r="K116" s="202"/>
      <c r="L116" s="202"/>
      <c r="M116" s="202"/>
      <c r="N116" s="202"/>
      <c r="O116" s="202"/>
      <c r="P116" s="202"/>
      <c r="Q116" s="202"/>
      <c r="R116" s="180">
        <f t="shared" si="28"/>
        <v>0</v>
      </c>
    </row>
    <row r="117" s="62" customFormat="1" ht="24.75" customHeight="1" spans="1:18">
      <c r="A117" s="212" t="s">
        <v>186</v>
      </c>
      <c r="B117" s="146"/>
      <c r="C117" s="103">
        <f>SUM(D117:Q117)</f>
        <v>670689</v>
      </c>
      <c r="D117" s="104">
        <f t="shared" ref="D117:Q117" si="29">SUM(D118:D119)</f>
        <v>18636</v>
      </c>
      <c r="E117" s="103">
        <f t="shared" si="29"/>
        <v>0</v>
      </c>
      <c r="F117" s="103">
        <f t="shared" si="29"/>
        <v>100162</v>
      </c>
      <c r="G117" s="103">
        <f t="shared" si="29"/>
        <v>129852</v>
      </c>
      <c r="H117" s="103">
        <f t="shared" si="29"/>
        <v>52698</v>
      </c>
      <c r="I117" s="103">
        <f t="shared" si="29"/>
        <v>40801</v>
      </c>
      <c r="J117" s="103">
        <f t="shared" si="29"/>
        <v>70318</v>
      </c>
      <c r="K117" s="103">
        <f t="shared" si="29"/>
        <v>67902</v>
      </c>
      <c r="L117" s="103">
        <f t="shared" si="29"/>
        <v>57257</v>
      </c>
      <c r="M117" s="103">
        <f t="shared" si="29"/>
        <v>31673</v>
      </c>
      <c r="N117" s="103">
        <f t="shared" si="29"/>
        <v>23652</v>
      </c>
      <c r="O117" s="103">
        <f t="shared" si="29"/>
        <v>43750</v>
      </c>
      <c r="P117" s="103">
        <f t="shared" si="29"/>
        <v>27749</v>
      </c>
      <c r="Q117" s="103">
        <f t="shared" si="29"/>
        <v>6239</v>
      </c>
      <c r="R117" s="180">
        <f t="shared" si="28"/>
        <v>652053</v>
      </c>
    </row>
    <row r="118" s="62" customFormat="1" ht="24.75" customHeight="1" spans="1:18">
      <c r="A118" s="116" t="s">
        <v>187</v>
      </c>
      <c r="B118" s="116" t="s">
        <v>188</v>
      </c>
      <c r="C118" s="105">
        <f>SUM(D118:Q118)</f>
        <v>6141</v>
      </c>
      <c r="D118" s="96">
        <v>123</v>
      </c>
      <c r="E118" s="95">
        <v>0</v>
      </c>
      <c r="F118" s="95">
        <v>718</v>
      </c>
      <c r="G118" s="95">
        <v>1106</v>
      </c>
      <c r="H118" s="95">
        <v>463</v>
      </c>
      <c r="I118" s="95">
        <v>546</v>
      </c>
      <c r="J118" s="95">
        <v>667</v>
      </c>
      <c r="K118" s="95">
        <v>542</v>
      </c>
      <c r="L118" s="95">
        <v>491</v>
      </c>
      <c r="M118" s="95">
        <v>345</v>
      </c>
      <c r="N118" s="95">
        <v>328</v>
      </c>
      <c r="O118" s="95">
        <v>447</v>
      </c>
      <c r="P118" s="95">
        <v>265</v>
      </c>
      <c r="Q118" s="95">
        <v>100</v>
      </c>
      <c r="R118" s="180">
        <f t="shared" si="28"/>
        <v>6018</v>
      </c>
    </row>
    <row r="119" s="62" customFormat="1" ht="24.75" customHeight="1" spans="1:18">
      <c r="A119" s="93" t="s">
        <v>185</v>
      </c>
      <c r="B119" s="124"/>
      <c r="C119" s="105">
        <f>SUM(D119:Q119)</f>
        <v>664548</v>
      </c>
      <c r="D119" s="158">
        <v>18513</v>
      </c>
      <c r="E119" s="95"/>
      <c r="F119" s="95">
        <v>99444</v>
      </c>
      <c r="G119" s="95">
        <v>128746</v>
      </c>
      <c r="H119" s="95">
        <v>52235</v>
      </c>
      <c r="I119" s="95">
        <v>40255</v>
      </c>
      <c r="J119" s="95">
        <v>69651</v>
      </c>
      <c r="K119" s="95">
        <v>67360</v>
      </c>
      <c r="L119" s="95">
        <v>56766</v>
      </c>
      <c r="M119" s="95">
        <v>31328</v>
      </c>
      <c r="N119" s="95">
        <v>23324</v>
      </c>
      <c r="O119" s="95">
        <v>43303</v>
      </c>
      <c r="P119" s="95">
        <v>27484</v>
      </c>
      <c r="Q119" s="95">
        <v>6139</v>
      </c>
      <c r="R119" s="180" t="e">
        <f>SUM(#REF!)</f>
        <v>#REF!</v>
      </c>
    </row>
    <row r="120" s="62" customFormat="1" ht="24.75" customHeight="1" spans="1:18">
      <c r="A120" s="93"/>
      <c r="B120" s="94"/>
      <c r="C120" s="95"/>
      <c r="D120" s="158"/>
      <c r="E120" s="95"/>
      <c r="F120" s="217"/>
      <c r="G120" s="217"/>
      <c r="H120" s="217"/>
      <c r="I120" s="217"/>
      <c r="J120" s="217"/>
      <c r="K120" s="217"/>
      <c r="L120" s="217"/>
      <c r="M120" s="217"/>
      <c r="N120" s="217"/>
      <c r="O120" s="217"/>
      <c r="P120" s="217"/>
      <c r="Q120" s="217"/>
      <c r="R120" s="180"/>
    </row>
    <row r="121" s="64" customFormat="1" ht="24.75" customHeight="1" spans="1:18">
      <c r="A121" s="212" t="s">
        <v>189</v>
      </c>
      <c r="B121" s="213"/>
      <c r="C121" s="103">
        <f t="shared" ref="C121:C128" si="30">SUM(D121:Q121)</f>
        <v>375</v>
      </c>
      <c r="D121" s="104">
        <v>30</v>
      </c>
      <c r="E121" s="185"/>
      <c r="F121" s="185">
        <v>20</v>
      </c>
      <c r="G121" s="185">
        <v>36</v>
      </c>
      <c r="H121" s="185">
        <v>28</v>
      </c>
      <c r="I121" s="185">
        <v>30</v>
      </c>
      <c r="J121" s="103">
        <v>45</v>
      </c>
      <c r="K121" s="103">
        <v>38</v>
      </c>
      <c r="L121" s="103">
        <v>24</v>
      </c>
      <c r="M121" s="103">
        <v>30</v>
      </c>
      <c r="N121" s="103">
        <v>24</v>
      </c>
      <c r="O121" s="103">
        <v>30</v>
      </c>
      <c r="P121" s="103">
        <v>28</v>
      </c>
      <c r="Q121" s="103">
        <v>12</v>
      </c>
      <c r="R121" s="180">
        <f t="shared" ref="R121:R128" si="31">SUM(F121:Q121)</f>
        <v>345</v>
      </c>
    </row>
    <row r="122" s="62" customFormat="1" ht="24.75" customHeight="1" spans="1:18">
      <c r="A122" s="93"/>
      <c r="B122" s="123"/>
      <c r="C122" s="95"/>
      <c r="D122" s="158"/>
      <c r="E122" s="183"/>
      <c r="F122" s="183"/>
      <c r="G122" s="183"/>
      <c r="H122" s="183"/>
      <c r="I122" s="183"/>
      <c r="J122" s="183"/>
      <c r="K122" s="183"/>
      <c r="L122" s="183"/>
      <c r="M122" s="183"/>
      <c r="N122" s="183"/>
      <c r="O122" s="183"/>
      <c r="P122" s="183"/>
      <c r="Q122" s="183"/>
      <c r="R122" s="180"/>
    </row>
    <row r="123" s="64" customFormat="1" ht="24.75" customHeight="1" spans="1:18">
      <c r="A123" s="212" t="s">
        <v>190</v>
      </c>
      <c r="B123" s="206"/>
      <c r="C123" s="103">
        <f t="shared" si="30"/>
        <v>16057</v>
      </c>
      <c r="D123" s="104">
        <v>2141</v>
      </c>
      <c r="E123" s="209"/>
      <c r="F123" s="185">
        <v>1712</v>
      </c>
      <c r="G123" s="185">
        <v>2532</v>
      </c>
      <c r="H123" s="185">
        <v>1003</v>
      </c>
      <c r="I123" s="185">
        <v>1069</v>
      </c>
      <c r="J123" s="103">
        <v>1306</v>
      </c>
      <c r="K123" s="103">
        <v>1096</v>
      </c>
      <c r="L123" s="103">
        <v>900</v>
      </c>
      <c r="M123" s="103">
        <v>989</v>
      </c>
      <c r="N123" s="103">
        <v>788</v>
      </c>
      <c r="O123" s="103">
        <v>1033</v>
      </c>
      <c r="P123" s="103">
        <v>801</v>
      </c>
      <c r="Q123" s="103">
        <v>687</v>
      </c>
      <c r="R123" s="180">
        <f t="shared" si="31"/>
        <v>13916</v>
      </c>
    </row>
    <row r="124" s="62" customFormat="1" ht="24.75" customHeight="1" spans="1:18">
      <c r="A124" s="93"/>
      <c r="B124" s="123"/>
      <c r="C124" s="95"/>
      <c r="D124" s="158"/>
      <c r="E124" s="183"/>
      <c r="F124" s="183"/>
      <c r="G124" s="183"/>
      <c r="H124" s="183"/>
      <c r="I124" s="183"/>
      <c r="J124" s="183"/>
      <c r="K124" s="183"/>
      <c r="L124" s="183"/>
      <c r="M124" s="183"/>
      <c r="N124" s="183"/>
      <c r="O124" s="183"/>
      <c r="P124" s="183"/>
      <c r="Q124" s="183"/>
      <c r="R124" s="180"/>
    </row>
    <row r="125" s="62" customFormat="1" ht="24.75" customHeight="1" spans="1:18">
      <c r="A125" s="212" t="s">
        <v>191</v>
      </c>
      <c r="B125" s="146"/>
      <c r="C125" s="103">
        <f t="shared" si="30"/>
        <v>634358</v>
      </c>
      <c r="D125" s="104">
        <f t="shared" ref="D125:Q125" si="32">SUM(D126:D126)</f>
        <v>11534</v>
      </c>
      <c r="E125" s="103">
        <f t="shared" si="32"/>
        <v>0</v>
      </c>
      <c r="F125" s="103">
        <f t="shared" si="32"/>
        <v>66464</v>
      </c>
      <c r="G125" s="103">
        <f t="shared" si="32"/>
        <v>116926</v>
      </c>
      <c r="H125" s="103">
        <f t="shared" si="32"/>
        <v>49715</v>
      </c>
      <c r="I125" s="103">
        <f t="shared" si="32"/>
        <v>41911</v>
      </c>
      <c r="J125" s="103">
        <f t="shared" si="32"/>
        <v>89080</v>
      </c>
      <c r="K125" s="103">
        <f t="shared" si="32"/>
        <v>58160</v>
      </c>
      <c r="L125" s="103">
        <f t="shared" si="32"/>
        <v>57409</v>
      </c>
      <c r="M125" s="103">
        <f t="shared" si="32"/>
        <v>29756</v>
      </c>
      <c r="N125" s="103">
        <f t="shared" si="32"/>
        <v>28417</v>
      </c>
      <c r="O125" s="103">
        <f t="shared" si="32"/>
        <v>50092</v>
      </c>
      <c r="P125" s="103">
        <f t="shared" si="32"/>
        <v>27265</v>
      </c>
      <c r="Q125" s="103">
        <f t="shared" si="32"/>
        <v>7629</v>
      </c>
      <c r="R125" s="180">
        <f t="shared" si="31"/>
        <v>622824</v>
      </c>
    </row>
    <row r="126" s="62" customFormat="1" ht="24.75" customHeight="1" spans="1:18">
      <c r="A126" s="93" t="s">
        <v>185</v>
      </c>
      <c r="B126" s="123"/>
      <c r="C126" s="105">
        <f t="shared" si="30"/>
        <v>634358</v>
      </c>
      <c r="D126" s="96">
        <v>11534</v>
      </c>
      <c r="E126" s="95"/>
      <c r="F126" s="95">
        <v>66464</v>
      </c>
      <c r="G126" s="95">
        <v>116926</v>
      </c>
      <c r="H126" s="95">
        <v>49715</v>
      </c>
      <c r="I126" s="95">
        <v>41911</v>
      </c>
      <c r="J126" s="95">
        <v>89080</v>
      </c>
      <c r="K126" s="95">
        <v>58160</v>
      </c>
      <c r="L126" s="95">
        <v>57409</v>
      </c>
      <c r="M126" s="95">
        <v>29756</v>
      </c>
      <c r="N126" s="95">
        <v>28417</v>
      </c>
      <c r="O126" s="95">
        <v>50092</v>
      </c>
      <c r="P126" s="95">
        <v>27265</v>
      </c>
      <c r="Q126" s="95">
        <v>7629</v>
      </c>
      <c r="R126" s="180">
        <f t="shared" si="31"/>
        <v>622824</v>
      </c>
    </row>
    <row r="127" s="62" customFormat="1" ht="24.75" customHeight="1" spans="1:18">
      <c r="A127" s="93"/>
      <c r="B127" s="123"/>
      <c r="C127" s="95">
        <f t="shared" si="30"/>
        <v>0</v>
      </c>
      <c r="D127" s="96"/>
      <c r="E127" s="95"/>
      <c r="F127" s="95"/>
      <c r="G127" s="95"/>
      <c r="H127" s="95"/>
      <c r="I127" s="95"/>
      <c r="J127" s="95"/>
      <c r="K127" s="95"/>
      <c r="L127" s="95"/>
      <c r="M127" s="95"/>
      <c r="N127" s="95"/>
      <c r="O127" s="95"/>
      <c r="P127" s="95"/>
      <c r="Q127" s="95"/>
      <c r="R127" s="180">
        <f t="shared" si="31"/>
        <v>0</v>
      </c>
    </row>
    <row r="128" s="64" customFormat="1" ht="24.75" customHeight="1" spans="1:18">
      <c r="A128" s="212" t="s">
        <v>192</v>
      </c>
      <c r="B128" s="213"/>
      <c r="C128" s="103">
        <f t="shared" si="30"/>
        <v>414369</v>
      </c>
      <c r="D128" s="104">
        <v>66120</v>
      </c>
      <c r="E128" s="185"/>
      <c r="F128" s="185">
        <v>43370</v>
      </c>
      <c r="G128" s="185">
        <v>67298</v>
      </c>
      <c r="H128" s="185">
        <v>30006</v>
      </c>
      <c r="I128" s="185">
        <v>22096</v>
      </c>
      <c r="J128" s="103">
        <v>45237</v>
      </c>
      <c r="K128" s="103">
        <v>34101</v>
      </c>
      <c r="L128" s="103">
        <v>29083</v>
      </c>
      <c r="M128" s="103">
        <v>19313</v>
      </c>
      <c r="N128" s="103">
        <v>17844</v>
      </c>
      <c r="O128" s="103">
        <v>22327</v>
      </c>
      <c r="P128" s="103">
        <v>13588</v>
      </c>
      <c r="Q128" s="103">
        <v>3986</v>
      </c>
      <c r="R128" s="180">
        <f t="shared" si="31"/>
        <v>348249</v>
      </c>
    </row>
    <row r="129" s="62" customFormat="1" ht="24.75" customHeight="1" spans="1:18">
      <c r="A129" s="225"/>
      <c r="B129" s="226"/>
      <c r="C129" s="95"/>
      <c r="D129" s="96"/>
      <c r="E129" s="95"/>
      <c r="F129" s="95"/>
      <c r="G129" s="95"/>
      <c r="H129" s="95"/>
      <c r="I129" s="95"/>
      <c r="J129" s="95"/>
      <c r="K129" s="95"/>
      <c r="L129" s="95"/>
      <c r="M129" s="95"/>
      <c r="N129" s="95"/>
      <c r="O129" s="95"/>
      <c r="P129" s="95"/>
      <c r="Q129" s="95"/>
      <c r="R129" s="180"/>
    </row>
    <row r="130" s="64" customFormat="1" ht="24.75" customHeight="1" spans="1:18">
      <c r="A130" s="212" t="s">
        <v>193</v>
      </c>
      <c r="B130" s="213"/>
      <c r="C130" s="103">
        <f t="shared" ref="C130:C136" si="33">SUM(D130:Q130)</f>
        <v>128399</v>
      </c>
      <c r="D130" s="104">
        <v>85</v>
      </c>
      <c r="E130" s="185"/>
      <c r="F130" s="185">
        <v>8320</v>
      </c>
      <c r="G130" s="185">
        <v>23644</v>
      </c>
      <c r="H130" s="185">
        <v>8860</v>
      </c>
      <c r="I130" s="185">
        <v>8606</v>
      </c>
      <c r="J130" s="103">
        <v>15405</v>
      </c>
      <c r="K130" s="103">
        <v>15175</v>
      </c>
      <c r="L130" s="103">
        <v>13531</v>
      </c>
      <c r="M130" s="103">
        <v>11617</v>
      </c>
      <c r="N130" s="103">
        <v>5215</v>
      </c>
      <c r="O130" s="103">
        <v>9843</v>
      </c>
      <c r="P130" s="103">
        <v>6523</v>
      </c>
      <c r="Q130" s="103">
        <v>1575</v>
      </c>
      <c r="R130" s="180">
        <f t="shared" ref="R130:R136" si="34">SUM(F130:Q130)</f>
        <v>128314</v>
      </c>
    </row>
    <row r="131" s="62" customFormat="1" ht="24.75" customHeight="1" spans="1:18">
      <c r="A131" s="93"/>
      <c r="B131" s="123"/>
      <c r="C131" s="95"/>
      <c r="D131" s="96"/>
      <c r="E131" s="95"/>
      <c r="F131" s="95"/>
      <c r="G131" s="95"/>
      <c r="H131" s="95"/>
      <c r="I131" s="95"/>
      <c r="J131" s="95"/>
      <c r="K131" s="95"/>
      <c r="L131" s="95"/>
      <c r="M131" s="95"/>
      <c r="N131" s="95"/>
      <c r="O131" s="95"/>
      <c r="P131" s="95"/>
      <c r="Q131" s="95"/>
      <c r="R131" s="180">
        <f t="shared" si="34"/>
        <v>0</v>
      </c>
    </row>
    <row r="132" s="64" customFormat="1" ht="24.75" customHeight="1" spans="1:18">
      <c r="A132" s="212" t="s">
        <v>194</v>
      </c>
      <c r="B132" s="213"/>
      <c r="C132" s="103">
        <f t="shared" si="33"/>
        <v>30000</v>
      </c>
      <c r="D132" s="104"/>
      <c r="E132" s="185">
        <v>3000</v>
      </c>
      <c r="F132" s="185">
        <v>20000</v>
      </c>
      <c r="G132" s="185">
        <v>0</v>
      </c>
      <c r="H132" s="185">
        <v>3000</v>
      </c>
      <c r="I132" s="185">
        <v>3000</v>
      </c>
      <c r="J132" s="103">
        <v>0</v>
      </c>
      <c r="K132" s="103">
        <v>0</v>
      </c>
      <c r="L132" s="103">
        <v>0</v>
      </c>
      <c r="M132" s="103">
        <v>0</v>
      </c>
      <c r="N132" s="103">
        <v>0</v>
      </c>
      <c r="O132" s="103">
        <v>0</v>
      </c>
      <c r="P132" s="103">
        <v>0</v>
      </c>
      <c r="Q132" s="103">
        <v>1000</v>
      </c>
      <c r="R132" s="180">
        <f t="shared" si="34"/>
        <v>27000</v>
      </c>
    </row>
    <row r="133" s="62" customFormat="1" ht="24.75" customHeight="1" spans="1:18">
      <c r="A133" s="93"/>
      <c r="B133" s="123"/>
      <c r="C133" s="95"/>
      <c r="D133" s="96"/>
      <c r="E133" s="95"/>
      <c r="F133" s="95"/>
      <c r="G133" s="95"/>
      <c r="H133" s="95"/>
      <c r="I133" s="95"/>
      <c r="J133" s="95"/>
      <c r="K133" s="95"/>
      <c r="L133" s="95"/>
      <c r="M133" s="95"/>
      <c r="N133" s="95"/>
      <c r="O133" s="95"/>
      <c r="P133" s="95"/>
      <c r="Q133" s="95"/>
      <c r="R133" s="180">
        <f t="shared" si="34"/>
        <v>0</v>
      </c>
    </row>
    <row r="134" s="64" customFormat="1" ht="24.75" customHeight="1" spans="1:18">
      <c r="A134" s="212" t="s">
        <v>195</v>
      </c>
      <c r="B134" s="213"/>
      <c r="C134" s="103">
        <f t="shared" si="33"/>
        <v>262010</v>
      </c>
      <c r="D134" s="104">
        <f t="shared" ref="D134:Q134" si="35">SUM(D135:D136)</f>
        <v>4940</v>
      </c>
      <c r="E134" s="185">
        <f t="shared" si="35"/>
        <v>0</v>
      </c>
      <c r="F134" s="185">
        <f t="shared" si="35"/>
        <v>8612</v>
      </c>
      <c r="G134" s="185">
        <f t="shared" si="35"/>
        <v>32299</v>
      </c>
      <c r="H134" s="185">
        <f t="shared" si="35"/>
        <v>21610</v>
      </c>
      <c r="I134" s="185">
        <f t="shared" si="35"/>
        <v>24285</v>
      </c>
      <c r="J134" s="103">
        <f t="shared" si="35"/>
        <v>21457</v>
      </c>
      <c r="K134" s="103">
        <f t="shared" si="35"/>
        <v>22087</v>
      </c>
      <c r="L134" s="103">
        <f t="shared" si="35"/>
        <v>40300</v>
      </c>
      <c r="M134" s="103">
        <f t="shared" si="35"/>
        <v>28180</v>
      </c>
      <c r="N134" s="103">
        <f t="shared" si="35"/>
        <v>7006</v>
      </c>
      <c r="O134" s="103">
        <f t="shared" si="35"/>
        <v>24058</v>
      </c>
      <c r="P134" s="103">
        <f t="shared" si="35"/>
        <v>18302</v>
      </c>
      <c r="Q134" s="103">
        <f t="shared" si="35"/>
        <v>8874</v>
      </c>
      <c r="R134" s="180">
        <f t="shared" si="34"/>
        <v>257070</v>
      </c>
    </row>
    <row r="135" s="65" customFormat="1" ht="24.75" customHeight="1" spans="1:18">
      <c r="A135" s="227" t="s">
        <v>196</v>
      </c>
      <c r="B135" s="227" t="s">
        <v>197</v>
      </c>
      <c r="C135" s="105">
        <f t="shared" si="33"/>
        <v>1323</v>
      </c>
      <c r="D135" s="96"/>
      <c r="E135" s="95"/>
      <c r="F135" s="228">
        <v>61</v>
      </c>
      <c r="G135" s="228">
        <v>144</v>
      </c>
      <c r="H135" s="228">
        <v>149</v>
      </c>
      <c r="I135" s="228">
        <v>55</v>
      </c>
      <c r="J135" s="228">
        <v>337</v>
      </c>
      <c r="K135" s="258">
        <v>0</v>
      </c>
      <c r="L135" s="228">
        <v>75</v>
      </c>
      <c r="M135" s="228">
        <v>74</v>
      </c>
      <c r="N135" s="228">
        <v>169</v>
      </c>
      <c r="O135" s="228">
        <v>63</v>
      </c>
      <c r="P135" s="228">
        <v>196</v>
      </c>
      <c r="Q135" s="95"/>
      <c r="R135" s="180">
        <f t="shared" si="34"/>
        <v>1323</v>
      </c>
    </row>
    <row r="136" s="62" customFormat="1" ht="24.75" customHeight="1" spans="1:18">
      <c r="A136" s="93" t="s">
        <v>185</v>
      </c>
      <c r="B136" s="192"/>
      <c r="C136" s="105">
        <f t="shared" si="33"/>
        <v>260687</v>
      </c>
      <c r="D136" s="96">
        <v>4940</v>
      </c>
      <c r="E136" s="95">
        <v>0</v>
      </c>
      <c r="F136" s="95">
        <v>8551</v>
      </c>
      <c r="G136" s="95">
        <v>32155</v>
      </c>
      <c r="H136" s="95">
        <v>21461</v>
      </c>
      <c r="I136" s="95">
        <v>24230</v>
      </c>
      <c r="J136" s="95">
        <v>21120</v>
      </c>
      <c r="K136" s="95">
        <v>22087</v>
      </c>
      <c r="L136" s="95">
        <v>40225</v>
      </c>
      <c r="M136" s="95">
        <v>28106</v>
      </c>
      <c r="N136" s="95">
        <v>6837</v>
      </c>
      <c r="O136" s="95">
        <v>23995</v>
      </c>
      <c r="P136" s="95">
        <v>18106</v>
      </c>
      <c r="Q136" s="95">
        <v>8874</v>
      </c>
      <c r="R136" s="180">
        <f t="shared" si="34"/>
        <v>255747</v>
      </c>
    </row>
    <row r="137" s="62" customFormat="1" ht="24.75" customHeight="1" spans="1:18">
      <c r="A137" s="93"/>
      <c r="B137" s="229"/>
      <c r="C137" s="95"/>
      <c r="D137" s="96"/>
      <c r="E137" s="95"/>
      <c r="F137" s="95"/>
      <c r="G137" s="95"/>
      <c r="H137" s="95"/>
      <c r="I137" s="95"/>
      <c r="J137" s="95"/>
      <c r="K137" s="95"/>
      <c r="L137" s="95"/>
      <c r="M137" s="95"/>
      <c r="N137" s="95"/>
      <c r="O137" s="95"/>
      <c r="P137" s="95"/>
      <c r="Q137" s="95"/>
      <c r="R137" s="180"/>
    </row>
    <row r="138" s="64" customFormat="1" ht="24.75" customHeight="1" spans="1:18">
      <c r="A138" s="212" t="s">
        <v>198</v>
      </c>
      <c r="B138" s="213"/>
      <c r="C138" s="103">
        <f t="shared" ref="C138:C144" si="36">SUM(D138:Q138)</f>
        <v>43186</v>
      </c>
      <c r="D138" s="104">
        <v>0</v>
      </c>
      <c r="E138" s="185"/>
      <c r="F138" s="185">
        <v>2611</v>
      </c>
      <c r="G138" s="185">
        <v>5093</v>
      </c>
      <c r="H138" s="185">
        <v>2424</v>
      </c>
      <c r="I138" s="185">
        <v>1927</v>
      </c>
      <c r="J138" s="103">
        <v>11088</v>
      </c>
      <c r="K138" s="103">
        <v>2783</v>
      </c>
      <c r="L138" s="103">
        <v>2483</v>
      </c>
      <c r="M138" s="103">
        <v>2245</v>
      </c>
      <c r="N138" s="103">
        <v>1799</v>
      </c>
      <c r="O138" s="103">
        <v>1878</v>
      </c>
      <c r="P138" s="103">
        <v>2439</v>
      </c>
      <c r="Q138" s="103">
        <v>6416</v>
      </c>
      <c r="R138" s="180">
        <f>SUM(F138:Q138)</f>
        <v>43186</v>
      </c>
    </row>
    <row r="139" s="62" customFormat="1" ht="24.75" customHeight="1" spans="1:18">
      <c r="A139" s="93"/>
      <c r="B139" s="123"/>
      <c r="C139" s="95"/>
      <c r="D139" s="96"/>
      <c r="E139" s="95"/>
      <c r="F139" s="95"/>
      <c r="G139" s="95"/>
      <c r="H139" s="95"/>
      <c r="I139" s="95"/>
      <c r="J139" s="95"/>
      <c r="K139" s="95"/>
      <c r="L139" s="95"/>
      <c r="M139" s="95"/>
      <c r="N139" s="95"/>
      <c r="O139" s="95"/>
      <c r="P139" s="95"/>
      <c r="Q139" s="95"/>
      <c r="R139" s="180">
        <f>SUM(F139:Q139)</f>
        <v>0</v>
      </c>
    </row>
    <row r="140" s="64" customFormat="1" ht="24.75" customHeight="1" spans="1:18">
      <c r="A140" s="212" t="s">
        <v>199</v>
      </c>
      <c r="B140" s="213"/>
      <c r="C140" s="103">
        <f t="shared" si="36"/>
        <v>43060</v>
      </c>
      <c r="D140" s="104">
        <v>105</v>
      </c>
      <c r="E140" s="185">
        <v>1204</v>
      </c>
      <c r="F140" s="185">
        <v>4439</v>
      </c>
      <c r="G140" s="185">
        <v>3968</v>
      </c>
      <c r="H140" s="185">
        <v>1271</v>
      </c>
      <c r="I140" s="185">
        <v>8989</v>
      </c>
      <c r="J140" s="103">
        <v>6465</v>
      </c>
      <c r="K140" s="103">
        <v>749</v>
      </c>
      <c r="L140" s="103">
        <v>11641</v>
      </c>
      <c r="M140" s="103">
        <v>585</v>
      </c>
      <c r="N140" s="103">
        <v>345</v>
      </c>
      <c r="O140" s="103">
        <v>1694</v>
      </c>
      <c r="P140" s="103">
        <v>1605</v>
      </c>
      <c r="Q140" s="103">
        <v>0</v>
      </c>
      <c r="R140" s="180">
        <v>1204</v>
      </c>
    </row>
    <row r="141" s="62" customFormat="1" ht="24.75" customHeight="1" spans="1:18">
      <c r="A141" s="93"/>
      <c r="B141" s="123"/>
      <c r="C141" s="95">
        <f t="shared" si="36"/>
        <v>0</v>
      </c>
      <c r="D141" s="96"/>
      <c r="E141" s="95"/>
      <c r="F141" s="95"/>
      <c r="G141" s="95"/>
      <c r="H141" s="95"/>
      <c r="I141" s="95"/>
      <c r="J141" s="95"/>
      <c r="K141" s="95"/>
      <c r="L141" s="95"/>
      <c r="M141" s="95"/>
      <c r="N141" s="95"/>
      <c r="O141" s="95"/>
      <c r="P141" s="95"/>
      <c r="Q141" s="95"/>
      <c r="R141" s="180">
        <f>SUM(F141:Q141)</f>
        <v>0</v>
      </c>
    </row>
    <row r="142" s="64" customFormat="1" ht="24.75" customHeight="1" spans="1:18">
      <c r="A142" s="212" t="s">
        <v>200</v>
      </c>
      <c r="B142" s="213"/>
      <c r="C142" s="103">
        <f t="shared" si="36"/>
        <v>9229</v>
      </c>
      <c r="D142" s="104">
        <v>8</v>
      </c>
      <c r="E142" s="185"/>
      <c r="F142" s="185">
        <v>423</v>
      </c>
      <c r="G142" s="185">
        <v>1404</v>
      </c>
      <c r="H142" s="185">
        <v>796</v>
      </c>
      <c r="I142" s="185">
        <v>189</v>
      </c>
      <c r="J142" s="103">
        <v>1006</v>
      </c>
      <c r="K142" s="103">
        <v>1308</v>
      </c>
      <c r="L142" s="103">
        <v>1128</v>
      </c>
      <c r="M142" s="103">
        <v>2057</v>
      </c>
      <c r="N142" s="103">
        <v>125</v>
      </c>
      <c r="O142" s="103">
        <v>60</v>
      </c>
      <c r="P142" s="103">
        <v>725</v>
      </c>
      <c r="Q142" s="103">
        <v>0</v>
      </c>
      <c r="R142" s="180">
        <v>0</v>
      </c>
    </row>
    <row r="143" s="62" customFormat="1" ht="24.75" customHeight="1" spans="1:18">
      <c r="A143" s="93"/>
      <c r="B143" s="123"/>
      <c r="C143" s="95">
        <f t="shared" si="36"/>
        <v>0</v>
      </c>
      <c r="D143" s="96"/>
      <c r="E143" s="95"/>
      <c r="F143" s="95"/>
      <c r="G143" s="95"/>
      <c r="H143" s="95"/>
      <c r="I143" s="95"/>
      <c r="J143" s="95"/>
      <c r="K143" s="95"/>
      <c r="L143" s="95"/>
      <c r="M143" s="95"/>
      <c r="N143" s="95"/>
      <c r="O143" s="95"/>
      <c r="P143" s="95"/>
      <c r="Q143" s="95"/>
      <c r="R143" s="180">
        <f>SUM(F143:Q143)</f>
        <v>0</v>
      </c>
    </row>
    <row r="144" s="64" customFormat="1" ht="24.75" customHeight="1" spans="1:18">
      <c r="A144" s="212" t="s">
        <v>201</v>
      </c>
      <c r="B144" s="213"/>
      <c r="C144" s="103">
        <f t="shared" si="36"/>
        <v>327</v>
      </c>
      <c r="D144" s="104">
        <v>95</v>
      </c>
      <c r="E144" s="185"/>
      <c r="F144" s="185">
        <v>0</v>
      </c>
      <c r="G144" s="185">
        <v>0</v>
      </c>
      <c r="H144" s="185">
        <v>0</v>
      </c>
      <c r="I144" s="185">
        <v>0</v>
      </c>
      <c r="J144" s="103">
        <v>0</v>
      </c>
      <c r="K144" s="103">
        <v>116</v>
      </c>
      <c r="L144" s="103">
        <v>0</v>
      </c>
      <c r="M144" s="103">
        <v>116</v>
      </c>
      <c r="N144" s="103">
        <v>0</v>
      </c>
      <c r="O144" s="103">
        <v>0</v>
      </c>
      <c r="P144" s="103">
        <v>0</v>
      </c>
      <c r="Q144" s="103">
        <v>0</v>
      </c>
      <c r="R144" s="180">
        <f>SUM(F144:Q144)</f>
        <v>232</v>
      </c>
    </row>
    <row r="145" s="74" customFormat="1" ht="24.75" customHeight="1" spans="1:18">
      <c r="A145" s="230"/>
      <c r="B145" s="231"/>
      <c r="C145" s="189"/>
      <c r="D145" s="232"/>
      <c r="E145" s="189"/>
      <c r="F145" s="233"/>
      <c r="G145" s="233"/>
      <c r="H145" s="233"/>
      <c r="I145" s="233"/>
      <c r="J145" s="233"/>
      <c r="K145" s="259"/>
      <c r="L145" s="233"/>
      <c r="M145" s="233"/>
      <c r="N145" s="233"/>
      <c r="O145" s="233"/>
      <c r="P145" s="233"/>
      <c r="Q145" s="233"/>
      <c r="R145" s="261"/>
    </row>
    <row r="146" s="64" customFormat="1" ht="24.75" customHeight="1" spans="1:18">
      <c r="A146" s="212" t="s">
        <v>202</v>
      </c>
      <c r="B146" s="213"/>
      <c r="C146" s="103">
        <f>SUM(D146:Q146)</f>
        <v>48901</v>
      </c>
      <c r="D146" s="104"/>
      <c r="E146" s="185"/>
      <c r="F146" s="185">
        <v>14653</v>
      </c>
      <c r="G146" s="185">
        <v>6931</v>
      </c>
      <c r="H146" s="185">
        <v>1691</v>
      </c>
      <c r="I146" s="185">
        <v>2956</v>
      </c>
      <c r="J146" s="103">
        <v>1099</v>
      </c>
      <c r="K146" s="103">
        <v>3975</v>
      </c>
      <c r="L146" s="103">
        <v>6708</v>
      </c>
      <c r="M146" s="103">
        <v>2501</v>
      </c>
      <c r="N146" s="103">
        <v>1823</v>
      </c>
      <c r="O146" s="103">
        <v>2278</v>
      </c>
      <c r="P146" s="103">
        <v>4014</v>
      </c>
      <c r="Q146" s="103">
        <v>272</v>
      </c>
      <c r="R146" s="180">
        <f>SUM(F146:Q146)</f>
        <v>48901</v>
      </c>
    </row>
    <row r="147" s="74" customFormat="1" ht="24.75" customHeight="1" spans="1:18">
      <c r="A147" s="230"/>
      <c r="B147" s="231"/>
      <c r="C147" s="189"/>
      <c r="D147" s="232"/>
      <c r="E147" s="189"/>
      <c r="F147" s="233"/>
      <c r="G147" s="233"/>
      <c r="H147" s="233"/>
      <c r="I147" s="233"/>
      <c r="J147" s="233"/>
      <c r="K147" s="259"/>
      <c r="L147" s="233"/>
      <c r="M147" s="233"/>
      <c r="N147" s="233"/>
      <c r="O147" s="233"/>
      <c r="P147" s="233"/>
      <c r="Q147" s="233"/>
      <c r="R147" s="261"/>
    </row>
    <row r="148" s="64" customFormat="1" ht="24.75" customHeight="1" spans="1:18">
      <c r="A148" s="212" t="s">
        <v>203</v>
      </c>
      <c r="B148" s="213"/>
      <c r="C148" s="103">
        <f>SUM(D148:Q148)</f>
        <v>4144</v>
      </c>
      <c r="D148" s="104">
        <v>3</v>
      </c>
      <c r="E148" s="185"/>
      <c r="F148" s="185">
        <v>11</v>
      </c>
      <c r="G148" s="185">
        <v>544</v>
      </c>
      <c r="H148" s="185"/>
      <c r="I148" s="185">
        <v>478</v>
      </c>
      <c r="J148" s="103"/>
      <c r="K148" s="103">
        <v>144</v>
      </c>
      <c r="L148" s="103">
        <v>543</v>
      </c>
      <c r="M148" s="103">
        <v>244</v>
      </c>
      <c r="N148" s="103">
        <v>238</v>
      </c>
      <c r="O148" s="103">
        <v>846</v>
      </c>
      <c r="P148" s="103">
        <v>1057</v>
      </c>
      <c r="Q148" s="103">
        <v>36</v>
      </c>
      <c r="R148" s="180">
        <f>SUM(F148:Q148)</f>
        <v>4141</v>
      </c>
    </row>
    <row r="149" s="62" customFormat="1" ht="24.75" customHeight="1" spans="1:18">
      <c r="A149" s="93"/>
      <c r="B149" s="123"/>
      <c r="C149" s="95"/>
      <c r="D149" s="96"/>
      <c r="E149" s="95"/>
      <c r="F149" s="95"/>
      <c r="G149" s="95"/>
      <c r="H149" s="95"/>
      <c r="I149" s="95"/>
      <c r="J149" s="95"/>
      <c r="K149" s="95"/>
      <c r="L149" s="95"/>
      <c r="M149" s="95"/>
      <c r="N149" s="95"/>
      <c r="O149" s="95"/>
      <c r="P149" s="95"/>
      <c r="Q149" s="95"/>
      <c r="R149" s="180">
        <f>SUM(F149:Q149)</f>
        <v>0</v>
      </c>
    </row>
    <row r="150" s="64" customFormat="1" ht="24.75" customHeight="1" spans="1:18">
      <c r="A150" s="212" t="s">
        <v>204</v>
      </c>
      <c r="B150" s="213"/>
      <c r="C150" s="103">
        <f>SUM(D150:Q150)</f>
        <v>9451</v>
      </c>
      <c r="D150" s="104">
        <v>975</v>
      </c>
      <c r="E150" s="185">
        <v>4</v>
      </c>
      <c r="F150" s="185">
        <v>870</v>
      </c>
      <c r="G150" s="185">
        <v>1652</v>
      </c>
      <c r="H150" s="185">
        <v>762</v>
      </c>
      <c r="I150" s="185">
        <v>417</v>
      </c>
      <c r="J150" s="103">
        <v>1148</v>
      </c>
      <c r="K150" s="103">
        <v>984</v>
      </c>
      <c r="L150" s="103">
        <v>719</v>
      </c>
      <c r="M150" s="103">
        <v>438</v>
      </c>
      <c r="N150" s="103">
        <v>518</v>
      </c>
      <c r="O150" s="103">
        <v>556</v>
      </c>
      <c r="P150" s="103">
        <v>235</v>
      </c>
      <c r="Q150" s="103">
        <v>173</v>
      </c>
      <c r="R150" s="180">
        <f>SUM(F150:Q150)</f>
        <v>8472</v>
      </c>
    </row>
    <row r="151" s="62" customFormat="1" ht="24.75" customHeight="1" spans="1:18">
      <c r="A151" s="210"/>
      <c r="B151" s="141"/>
      <c r="C151" s="95"/>
      <c r="D151" s="96"/>
      <c r="E151" s="143"/>
      <c r="F151" s="143"/>
      <c r="G151" s="143"/>
      <c r="H151" s="143"/>
      <c r="I151" s="143"/>
      <c r="J151" s="95"/>
      <c r="K151" s="95"/>
      <c r="L151" s="95"/>
      <c r="M151" s="95"/>
      <c r="N151" s="95"/>
      <c r="O151" s="95"/>
      <c r="P151" s="95"/>
      <c r="Q151" s="95"/>
      <c r="R151" s="180"/>
    </row>
    <row r="152" s="64" customFormat="1" ht="24.75" customHeight="1" spans="1:18">
      <c r="A152" s="212" t="s">
        <v>205</v>
      </c>
      <c r="B152" s="213"/>
      <c r="C152" s="103">
        <f t="shared" ref="C152:C162" si="37">SUM(D152:Q152)</f>
        <v>496</v>
      </c>
      <c r="D152" s="104"/>
      <c r="E152" s="185"/>
      <c r="F152" s="185">
        <v>2</v>
      </c>
      <c r="G152" s="185">
        <v>7</v>
      </c>
      <c r="H152" s="185">
        <v>5</v>
      </c>
      <c r="I152" s="185">
        <v>4</v>
      </c>
      <c r="J152" s="103">
        <v>461</v>
      </c>
      <c r="K152" s="103">
        <v>4</v>
      </c>
      <c r="L152" s="103">
        <v>3</v>
      </c>
      <c r="M152" s="103">
        <v>2</v>
      </c>
      <c r="N152" s="103">
        <v>1</v>
      </c>
      <c r="O152" s="103">
        <v>4</v>
      </c>
      <c r="P152" s="103">
        <v>2</v>
      </c>
      <c r="Q152" s="103">
        <v>1</v>
      </c>
      <c r="R152" s="180">
        <f>SUM(F152:Q152)</f>
        <v>496</v>
      </c>
    </row>
    <row r="153" s="62" customFormat="1" ht="24.75" customHeight="1" spans="1:18">
      <c r="A153" s="210"/>
      <c r="B153" s="141"/>
      <c r="C153" s="95"/>
      <c r="D153" s="96"/>
      <c r="E153" s="143"/>
      <c r="F153" s="143"/>
      <c r="G153" s="143"/>
      <c r="H153" s="143"/>
      <c r="I153" s="143"/>
      <c r="J153" s="95"/>
      <c r="K153" s="95"/>
      <c r="L153" s="95"/>
      <c r="M153" s="95"/>
      <c r="N153" s="95"/>
      <c r="O153" s="95"/>
      <c r="P153" s="95"/>
      <c r="Q153" s="95"/>
      <c r="R153" s="180"/>
    </row>
    <row r="154" s="64" customFormat="1" ht="24.75" customHeight="1" spans="1:18">
      <c r="A154" s="212" t="s">
        <v>206</v>
      </c>
      <c r="B154" s="213"/>
      <c r="C154" s="103">
        <f t="shared" si="37"/>
        <v>901898</v>
      </c>
      <c r="D154" s="104">
        <f t="shared" ref="D154:Q154" si="38">SUM(D155:D158)</f>
        <v>59890</v>
      </c>
      <c r="E154" s="103">
        <f t="shared" si="38"/>
        <v>3478</v>
      </c>
      <c r="F154" s="103">
        <f t="shared" si="38"/>
        <v>122969</v>
      </c>
      <c r="G154" s="103">
        <f t="shared" si="38"/>
        <v>148503</v>
      </c>
      <c r="H154" s="103">
        <f t="shared" si="38"/>
        <v>52427</v>
      </c>
      <c r="I154" s="103">
        <f t="shared" si="38"/>
        <v>48845</v>
      </c>
      <c r="J154" s="103">
        <f t="shared" si="38"/>
        <v>47352</v>
      </c>
      <c r="K154" s="103">
        <f t="shared" si="38"/>
        <v>54930</v>
      </c>
      <c r="L154" s="103">
        <f t="shared" si="38"/>
        <v>119532</v>
      </c>
      <c r="M154" s="103">
        <f t="shared" si="38"/>
        <v>49106</v>
      </c>
      <c r="N154" s="103">
        <f t="shared" si="38"/>
        <v>38522</v>
      </c>
      <c r="O154" s="103">
        <f t="shared" si="38"/>
        <v>38594</v>
      </c>
      <c r="P154" s="103">
        <f t="shared" si="38"/>
        <v>48748</v>
      </c>
      <c r="Q154" s="103">
        <f t="shared" si="38"/>
        <v>69002</v>
      </c>
      <c r="R154" s="180">
        <f>SUM(F154:Q154)</f>
        <v>838530</v>
      </c>
    </row>
    <row r="155" s="62" customFormat="1" ht="24.75" customHeight="1" spans="1:18">
      <c r="A155" s="93" t="s">
        <v>207</v>
      </c>
      <c r="B155" s="94"/>
      <c r="C155" s="95">
        <f t="shared" si="37"/>
        <v>901898</v>
      </c>
      <c r="D155" s="96">
        <v>75358</v>
      </c>
      <c r="E155" s="95">
        <v>3478</v>
      </c>
      <c r="F155" s="142">
        <v>119205</v>
      </c>
      <c r="G155" s="142">
        <v>143722</v>
      </c>
      <c r="H155" s="142">
        <v>51795</v>
      </c>
      <c r="I155" s="142">
        <v>48389</v>
      </c>
      <c r="J155" s="142">
        <v>46260</v>
      </c>
      <c r="K155" s="142">
        <v>54303</v>
      </c>
      <c r="L155" s="142">
        <v>118359</v>
      </c>
      <c r="M155" s="142">
        <v>47991</v>
      </c>
      <c r="N155" s="142">
        <v>38114</v>
      </c>
      <c r="O155" s="142">
        <v>37856</v>
      </c>
      <c r="P155" s="142">
        <v>48401</v>
      </c>
      <c r="Q155" s="142">
        <v>68667</v>
      </c>
      <c r="R155" s="180">
        <f>SUM(F157:Q157)</f>
        <v>6246</v>
      </c>
    </row>
    <row r="156" s="62" customFormat="1" ht="24.75" customHeight="1" spans="1:18">
      <c r="A156" s="93" t="s">
        <v>208</v>
      </c>
      <c r="B156" s="94"/>
      <c r="C156" s="95">
        <f t="shared" si="37"/>
        <v>0</v>
      </c>
      <c r="D156" s="96">
        <v>-5681</v>
      </c>
      <c r="E156" s="95"/>
      <c r="F156" s="95">
        <v>681</v>
      </c>
      <c r="G156" s="95">
        <v>829</v>
      </c>
      <c r="H156" s="95">
        <v>392</v>
      </c>
      <c r="I156" s="95">
        <v>247</v>
      </c>
      <c r="J156" s="95">
        <v>516</v>
      </c>
      <c r="K156" s="95">
        <v>339</v>
      </c>
      <c r="L156" s="95">
        <v>920</v>
      </c>
      <c r="M156" s="95">
        <v>527</v>
      </c>
      <c r="N156" s="95">
        <v>264</v>
      </c>
      <c r="O156" s="95">
        <v>500</v>
      </c>
      <c r="P156" s="95">
        <v>236</v>
      </c>
      <c r="Q156" s="95">
        <v>230</v>
      </c>
      <c r="R156" s="180">
        <f>SUM(F156:Q156)</f>
        <v>5681</v>
      </c>
    </row>
    <row r="157" s="73" customFormat="1" ht="24.75" customHeight="1" spans="1:18">
      <c r="A157" s="118" t="s">
        <v>209</v>
      </c>
      <c r="B157" s="119"/>
      <c r="C157" s="168">
        <f t="shared" si="37"/>
        <v>0</v>
      </c>
      <c r="D157" s="111">
        <v>-6246</v>
      </c>
      <c r="E157" s="168"/>
      <c r="F157" s="168">
        <v>483</v>
      </c>
      <c r="G157" s="168">
        <v>3459</v>
      </c>
      <c r="H157" s="168">
        <v>240</v>
      </c>
      <c r="I157" s="168">
        <v>209</v>
      </c>
      <c r="J157" s="168">
        <v>576</v>
      </c>
      <c r="K157" s="168">
        <v>285</v>
      </c>
      <c r="L157" s="168">
        <v>213</v>
      </c>
      <c r="M157" s="168">
        <v>183</v>
      </c>
      <c r="N157" s="168">
        <v>144</v>
      </c>
      <c r="O157" s="168">
        <v>238</v>
      </c>
      <c r="P157" s="168">
        <v>111</v>
      </c>
      <c r="Q157" s="168">
        <v>105</v>
      </c>
      <c r="R157" s="181" t="e">
        <f>SUM(#REF!)</f>
        <v>#REF!</v>
      </c>
    </row>
    <row r="158" s="62" customFormat="1" ht="24.75" customHeight="1" spans="1:18">
      <c r="A158" s="93" t="s">
        <v>210</v>
      </c>
      <c r="B158" s="234"/>
      <c r="C158" s="95">
        <f t="shared" si="37"/>
        <v>0</v>
      </c>
      <c r="D158" s="96">
        <v>-3541</v>
      </c>
      <c r="E158" s="95"/>
      <c r="F158" s="95">
        <v>2600</v>
      </c>
      <c r="G158" s="95">
        <v>493</v>
      </c>
      <c r="H158" s="95"/>
      <c r="I158" s="95"/>
      <c r="J158" s="95"/>
      <c r="K158" s="95">
        <v>3</v>
      </c>
      <c r="L158" s="95">
        <v>40</v>
      </c>
      <c r="M158" s="95">
        <v>405</v>
      </c>
      <c r="N158" s="95"/>
      <c r="O158" s="95"/>
      <c r="P158" s="95"/>
      <c r="Q158" s="95"/>
      <c r="R158" s="262">
        <v>96.1</v>
      </c>
    </row>
    <row r="159" s="64" customFormat="1" ht="24.75" customHeight="1" spans="1:18">
      <c r="A159" s="196" t="s">
        <v>211</v>
      </c>
      <c r="B159" s="235"/>
      <c r="C159" s="198">
        <f t="shared" si="37"/>
        <v>47273</v>
      </c>
      <c r="D159" s="236">
        <f t="shared" ref="D159:Q159" si="39">SUM(D160:D162)</f>
        <v>2529</v>
      </c>
      <c r="E159" s="198">
        <f t="shared" si="39"/>
        <v>60</v>
      </c>
      <c r="F159" s="198">
        <f t="shared" si="39"/>
        <v>375</v>
      </c>
      <c r="G159" s="198">
        <f t="shared" si="39"/>
        <v>1475</v>
      </c>
      <c r="H159" s="198">
        <f t="shared" si="39"/>
        <v>264</v>
      </c>
      <c r="I159" s="198">
        <f t="shared" si="39"/>
        <v>367</v>
      </c>
      <c r="J159" s="198">
        <f t="shared" si="39"/>
        <v>467</v>
      </c>
      <c r="K159" s="198">
        <f t="shared" si="39"/>
        <v>373</v>
      </c>
      <c r="L159" s="198">
        <f t="shared" si="39"/>
        <v>862</v>
      </c>
      <c r="M159" s="198">
        <f t="shared" si="39"/>
        <v>1077</v>
      </c>
      <c r="N159" s="198">
        <f t="shared" si="39"/>
        <v>541</v>
      </c>
      <c r="O159" s="198">
        <f t="shared" si="39"/>
        <v>474</v>
      </c>
      <c r="P159" s="198">
        <f t="shared" si="39"/>
        <v>409</v>
      </c>
      <c r="Q159" s="198">
        <f t="shared" si="39"/>
        <v>38000</v>
      </c>
      <c r="R159" s="262">
        <f t="shared" ref="R159:R164" si="40">SUM(F159:Q159)</f>
        <v>44684</v>
      </c>
    </row>
    <row r="160" s="75" customFormat="1" ht="24.75" customHeight="1" spans="1:256">
      <c r="A160" s="237" t="s">
        <v>212</v>
      </c>
      <c r="B160" s="94"/>
      <c r="C160" s="95">
        <f t="shared" si="37"/>
        <v>47273</v>
      </c>
      <c r="D160" s="96">
        <v>4033</v>
      </c>
      <c r="E160" s="95">
        <v>60</v>
      </c>
      <c r="F160" s="95">
        <v>290</v>
      </c>
      <c r="G160" s="95">
        <v>1220</v>
      </c>
      <c r="H160" s="95">
        <v>194</v>
      </c>
      <c r="I160" s="95">
        <v>302</v>
      </c>
      <c r="J160" s="95">
        <v>307</v>
      </c>
      <c r="K160" s="95">
        <v>263</v>
      </c>
      <c r="L160" s="95">
        <v>727</v>
      </c>
      <c r="M160" s="95">
        <v>932</v>
      </c>
      <c r="N160" s="95">
        <v>456</v>
      </c>
      <c r="O160" s="95">
        <v>394</v>
      </c>
      <c r="P160" s="95">
        <v>349</v>
      </c>
      <c r="Q160" s="168">
        <v>37746</v>
      </c>
      <c r="R160" s="263">
        <f t="shared" si="40"/>
        <v>43180</v>
      </c>
      <c r="S160" s="264"/>
      <c r="T160" s="264"/>
      <c r="U160" s="264"/>
      <c r="V160" s="264"/>
      <c r="W160" s="264"/>
      <c r="X160" s="264"/>
      <c r="Y160" s="264"/>
      <c r="Z160" s="264"/>
      <c r="AA160" s="264"/>
      <c r="AB160" s="264"/>
      <c r="AC160" s="264"/>
      <c r="AD160" s="264"/>
      <c r="AF160" s="267"/>
      <c r="AH160" s="264"/>
      <c r="AI160" s="267"/>
      <c r="AJ160" s="267"/>
      <c r="AK160" s="264"/>
      <c r="AL160" s="264"/>
      <c r="AM160" s="264"/>
      <c r="AN160" s="264"/>
      <c r="AO160" s="264"/>
      <c r="AP160" s="264"/>
      <c r="AQ160" s="264"/>
      <c r="AR160" s="264"/>
      <c r="AS160" s="264"/>
      <c r="AT160" s="264"/>
      <c r="AU160" s="264"/>
      <c r="AV160" s="264"/>
      <c r="AX160" s="267"/>
      <c r="AZ160" s="264"/>
      <c r="BA160" s="267"/>
      <c r="BB160" s="267"/>
      <c r="BC160" s="264"/>
      <c r="BD160" s="264"/>
      <c r="BE160" s="264"/>
      <c r="BF160" s="264"/>
      <c r="BG160" s="264"/>
      <c r="BH160" s="264"/>
      <c r="BI160" s="264"/>
      <c r="BJ160" s="264"/>
      <c r="BK160" s="264"/>
      <c r="BL160" s="264"/>
      <c r="BM160" s="264"/>
      <c r="BN160" s="264"/>
      <c r="BP160" s="267"/>
      <c r="BR160" s="264"/>
      <c r="BS160" s="267"/>
      <c r="BT160" s="267"/>
      <c r="BU160" s="264"/>
      <c r="BV160" s="264"/>
      <c r="BW160" s="264"/>
      <c r="BX160" s="264"/>
      <c r="BY160" s="264"/>
      <c r="BZ160" s="264"/>
      <c r="CA160" s="264"/>
      <c r="CB160" s="264"/>
      <c r="CC160" s="264"/>
      <c r="CD160" s="264"/>
      <c r="CE160" s="264"/>
      <c r="CF160" s="264"/>
      <c r="CH160" s="267"/>
      <c r="CJ160" s="264"/>
      <c r="CK160" s="267"/>
      <c r="CL160" s="267"/>
      <c r="CM160" s="264"/>
      <c r="CN160" s="264"/>
      <c r="CO160" s="264"/>
      <c r="CP160" s="264"/>
      <c r="CQ160" s="264"/>
      <c r="CR160" s="264"/>
      <c r="CS160" s="264"/>
      <c r="CT160" s="264"/>
      <c r="CU160" s="264"/>
      <c r="CV160" s="264"/>
      <c r="CW160" s="264"/>
      <c r="CX160" s="264"/>
      <c r="CZ160" s="267"/>
      <c r="DB160" s="264"/>
      <c r="DC160" s="267"/>
      <c r="DD160" s="267"/>
      <c r="DE160" s="264"/>
      <c r="DF160" s="264"/>
      <c r="DG160" s="264"/>
      <c r="DH160" s="264"/>
      <c r="DI160" s="264"/>
      <c r="DJ160" s="264"/>
      <c r="DK160" s="264"/>
      <c r="DL160" s="264"/>
      <c r="DM160" s="264"/>
      <c r="DN160" s="264"/>
      <c r="DO160" s="264"/>
      <c r="DP160" s="264"/>
      <c r="DR160" s="267"/>
      <c r="DT160" s="264"/>
      <c r="DU160" s="267"/>
      <c r="DV160" s="267"/>
      <c r="DW160" s="264"/>
      <c r="DX160" s="264"/>
      <c r="DY160" s="264"/>
      <c r="DZ160" s="264"/>
      <c r="EA160" s="264"/>
      <c r="EB160" s="264"/>
      <c r="EC160" s="264"/>
      <c r="ED160" s="264"/>
      <c r="EE160" s="264"/>
      <c r="EF160" s="264"/>
      <c r="EG160" s="264"/>
      <c r="EH160" s="264"/>
      <c r="EJ160" s="267"/>
      <c r="EL160" s="264"/>
      <c r="EM160" s="267"/>
      <c r="EN160" s="267"/>
      <c r="EO160" s="264"/>
      <c r="EP160" s="264"/>
      <c r="EQ160" s="264"/>
      <c r="ER160" s="264"/>
      <c r="ES160" s="264"/>
      <c r="ET160" s="264"/>
      <c r="EU160" s="264"/>
      <c r="EV160" s="264"/>
      <c r="EW160" s="264"/>
      <c r="EX160" s="264"/>
      <c r="EY160" s="264"/>
      <c r="EZ160" s="264"/>
      <c r="FB160" s="267"/>
      <c r="FD160" s="264"/>
      <c r="FE160" s="267"/>
      <c r="FF160" s="267"/>
      <c r="FG160" s="264"/>
      <c r="FH160" s="264"/>
      <c r="FI160" s="264"/>
      <c r="FJ160" s="264"/>
      <c r="FK160" s="264"/>
      <c r="FL160" s="264"/>
      <c r="FM160" s="264"/>
      <c r="FN160" s="264"/>
      <c r="FO160" s="264"/>
      <c r="FP160" s="264"/>
      <c r="FQ160" s="264"/>
      <c r="FR160" s="264"/>
      <c r="FT160" s="267"/>
      <c r="FV160" s="264"/>
      <c r="FW160" s="267"/>
      <c r="FX160" s="267"/>
      <c r="FY160" s="264"/>
      <c r="FZ160" s="264"/>
      <c r="GA160" s="264"/>
      <c r="GB160" s="264"/>
      <c r="GC160" s="264"/>
      <c r="GD160" s="264"/>
      <c r="GE160" s="264"/>
      <c r="GF160" s="264"/>
      <c r="GG160" s="264"/>
      <c r="GH160" s="264"/>
      <c r="GI160" s="264"/>
      <c r="GJ160" s="264"/>
      <c r="GL160" s="267"/>
      <c r="GN160" s="264"/>
      <c r="GO160" s="267"/>
      <c r="GP160" s="267"/>
      <c r="GQ160" s="264"/>
      <c r="GR160" s="264"/>
      <c r="GS160" s="264"/>
      <c r="GT160" s="264"/>
      <c r="GU160" s="264"/>
      <c r="GV160" s="264"/>
      <c r="GW160" s="264"/>
      <c r="GX160" s="264"/>
      <c r="GY160" s="264"/>
      <c r="GZ160" s="264"/>
      <c r="HA160" s="264"/>
      <c r="HB160" s="264"/>
      <c r="HD160" s="267"/>
      <c r="HF160" s="264"/>
      <c r="HG160" s="267"/>
      <c r="HH160" s="267"/>
      <c r="HI160" s="264"/>
      <c r="HJ160" s="264"/>
      <c r="HK160" s="264"/>
      <c r="HL160" s="264"/>
      <c r="HM160" s="264"/>
      <c r="HN160" s="264"/>
      <c r="HO160" s="264"/>
      <c r="HP160" s="264"/>
      <c r="HQ160" s="264"/>
      <c r="HR160" s="264"/>
      <c r="HS160" s="264"/>
      <c r="HT160" s="264"/>
      <c r="HV160" s="267"/>
      <c r="HX160" s="264"/>
      <c r="HY160" s="267"/>
      <c r="HZ160" s="267"/>
      <c r="IA160" s="264"/>
      <c r="IB160" s="264"/>
      <c r="IC160" s="264"/>
      <c r="ID160" s="264"/>
      <c r="IE160" s="264"/>
      <c r="IF160" s="264"/>
      <c r="IG160" s="264"/>
      <c r="IH160" s="264"/>
      <c r="II160" s="264"/>
      <c r="IJ160" s="264"/>
      <c r="IK160" s="264"/>
      <c r="IL160" s="264"/>
      <c r="IN160" s="267"/>
      <c r="IP160" s="264"/>
      <c r="IQ160" s="267"/>
      <c r="IR160" s="267"/>
      <c r="IS160" s="264"/>
      <c r="IT160" s="264"/>
      <c r="IU160" s="264"/>
      <c r="IV160" s="264"/>
    </row>
    <row r="161" s="62" customFormat="1" ht="24.75" customHeight="1" spans="1:18">
      <c r="A161" s="238" t="s">
        <v>213</v>
      </c>
      <c r="B161" s="239"/>
      <c r="C161" s="143">
        <f t="shared" si="37"/>
        <v>0</v>
      </c>
      <c r="D161" s="240">
        <v>-1320</v>
      </c>
      <c r="E161" s="143"/>
      <c r="F161" s="241">
        <v>85</v>
      </c>
      <c r="G161" s="241">
        <v>255</v>
      </c>
      <c r="H161" s="241">
        <v>70</v>
      </c>
      <c r="I161" s="241">
        <v>65</v>
      </c>
      <c r="J161" s="241">
        <v>160</v>
      </c>
      <c r="K161" s="241">
        <v>110</v>
      </c>
      <c r="L161" s="241">
        <v>135</v>
      </c>
      <c r="M161" s="241">
        <v>145</v>
      </c>
      <c r="N161" s="241">
        <v>85</v>
      </c>
      <c r="O161" s="241">
        <v>80</v>
      </c>
      <c r="P161" s="241">
        <v>60</v>
      </c>
      <c r="Q161" s="241">
        <v>70</v>
      </c>
      <c r="R161" s="265">
        <f t="shared" si="40"/>
        <v>1320</v>
      </c>
    </row>
    <row r="162" s="62" customFormat="1" ht="24.75" customHeight="1" spans="1:18">
      <c r="A162" s="93" t="s">
        <v>210</v>
      </c>
      <c r="B162" s="94"/>
      <c r="C162" s="95">
        <f t="shared" si="37"/>
        <v>0</v>
      </c>
      <c r="D162" s="96">
        <v>-184</v>
      </c>
      <c r="E162" s="95"/>
      <c r="F162" s="95"/>
      <c r="G162" s="95"/>
      <c r="H162" s="95"/>
      <c r="I162" s="95"/>
      <c r="J162" s="95"/>
      <c r="K162" s="95"/>
      <c r="L162" s="95"/>
      <c r="M162" s="95"/>
      <c r="N162" s="95"/>
      <c r="O162" s="95"/>
      <c r="P162" s="95"/>
      <c r="Q162" s="95">
        <v>184</v>
      </c>
      <c r="R162" s="180">
        <f t="shared" si="40"/>
        <v>184</v>
      </c>
    </row>
    <row r="163" s="64" customFormat="1" ht="24.75" customHeight="1" spans="1:18">
      <c r="A163" s="101" t="s">
        <v>214</v>
      </c>
      <c r="B163" s="102"/>
      <c r="C163" s="103">
        <f t="shared" ref="C163:Q163" si="41">SUM(C164:C165)</f>
        <v>193</v>
      </c>
      <c r="D163" s="104">
        <f t="shared" si="41"/>
        <v>0</v>
      </c>
      <c r="E163" s="103">
        <f t="shared" si="41"/>
        <v>0</v>
      </c>
      <c r="F163" s="103">
        <f t="shared" si="41"/>
        <v>135</v>
      </c>
      <c r="G163" s="103">
        <f t="shared" si="41"/>
        <v>14</v>
      </c>
      <c r="H163" s="103">
        <f t="shared" si="41"/>
        <v>10</v>
      </c>
      <c r="I163" s="103">
        <f t="shared" si="41"/>
        <v>3</v>
      </c>
      <c r="J163" s="103">
        <f t="shared" si="41"/>
        <v>6</v>
      </c>
      <c r="K163" s="103">
        <f t="shared" si="41"/>
        <v>3</v>
      </c>
      <c r="L163" s="103">
        <f t="shared" si="41"/>
        <v>4</v>
      </c>
      <c r="M163" s="103">
        <f t="shared" si="41"/>
        <v>3</v>
      </c>
      <c r="N163" s="103">
        <f t="shared" si="41"/>
        <v>7</v>
      </c>
      <c r="O163" s="103">
        <f t="shared" si="41"/>
        <v>4</v>
      </c>
      <c r="P163" s="103">
        <f t="shared" si="41"/>
        <v>2</v>
      </c>
      <c r="Q163" s="103">
        <f t="shared" si="41"/>
        <v>2</v>
      </c>
      <c r="R163" s="180">
        <f t="shared" si="40"/>
        <v>193</v>
      </c>
    </row>
    <row r="164" s="62" customFormat="1" ht="24.75" customHeight="1" spans="1:18">
      <c r="A164" s="237" t="s">
        <v>212</v>
      </c>
      <c r="B164" s="94"/>
      <c r="C164" s="95">
        <f>SUM(D164:Q164)</f>
        <v>193</v>
      </c>
      <c r="D164" s="96"/>
      <c r="E164" s="95"/>
      <c r="F164" s="95">
        <v>135</v>
      </c>
      <c r="G164" s="95">
        <v>14</v>
      </c>
      <c r="H164" s="95">
        <v>10</v>
      </c>
      <c r="I164" s="95">
        <v>3</v>
      </c>
      <c r="J164" s="95">
        <v>6</v>
      </c>
      <c r="K164" s="95">
        <v>3</v>
      </c>
      <c r="L164" s="95">
        <v>4</v>
      </c>
      <c r="M164" s="95">
        <v>3</v>
      </c>
      <c r="N164" s="95">
        <v>7</v>
      </c>
      <c r="O164" s="95">
        <v>4</v>
      </c>
      <c r="P164" s="95">
        <v>2</v>
      </c>
      <c r="Q164" s="95">
        <v>2</v>
      </c>
      <c r="R164" s="180">
        <f t="shared" si="40"/>
        <v>193</v>
      </c>
    </row>
    <row r="165" s="62" customFormat="1" ht="24.75" customHeight="1" spans="1:18">
      <c r="A165" s="237" t="s">
        <v>215</v>
      </c>
      <c r="B165" s="94"/>
      <c r="C165" s="95"/>
      <c r="D165" s="96"/>
      <c r="E165" s="95"/>
      <c r="F165" s="95"/>
      <c r="G165" s="95"/>
      <c r="H165" s="95"/>
      <c r="I165" s="95"/>
      <c r="J165" s="95"/>
      <c r="K165" s="95"/>
      <c r="L165" s="95"/>
      <c r="M165" s="95"/>
      <c r="N165" s="95"/>
      <c r="O165" s="95"/>
      <c r="P165" s="95"/>
      <c r="Q165" s="95"/>
      <c r="R165" s="180"/>
    </row>
    <row r="166" s="62" customFormat="1" ht="24.75" customHeight="1" spans="1:18">
      <c r="A166" s="93" t="s">
        <v>216</v>
      </c>
      <c r="B166" s="94"/>
      <c r="C166" s="95">
        <f>SUM(D166:Q166)</f>
        <v>47967</v>
      </c>
      <c r="D166" s="96">
        <f t="shared" ref="D166:Q166" si="42">SUM(D167,D185)</f>
        <v>-4511</v>
      </c>
      <c r="E166" s="95">
        <f t="shared" si="42"/>
        <v>0</v>
      </c>
      <c r="F166" s="95">
        <f t="shared" si="42"/>
        <v>16865</v>
      </c>
      <c r="G166" s="95">
        <f t="shared" si="42"/>
        <v>12798</v>
      </c>
      <c r="H166" s="95">
        <f t="shared" si="42"/>
        <v>4027</v>
      </c>
      <c r="I166" s="95">
        <f t="shared" si="42"/>
        <v>1675</v>
      </c>
      <c r="J166" s="95">
        <f t="shared" si="42"/>
        <v>4546</v>
      </c>
      <c r="K166" s="95">
        <f t="shared" si="42"/>
        <v>5926</v>
      </c>
      <c r="L166" s="95">
        <f t="shared" si="42"/>
        <v>1105</v>
      </c>
      <c r="M166" s="95">
        <f t="shared" si="42"/>
        <v>873</v>
      </c>
      <c r="N166" s="95">
        <f t="shared" si="42"/>
        <v>1672</v>
      </c>
      <c r="O166" s="95">
        <f t="shared" si="42"/>
        <v>1816</v>
      </c>
      <c r="P166" s="95">
        <f t="shared" si="42"/>
        <v>622</v>
      </c>
      <c r="Q166" s="95">
        <f t="shared" si="42"/>
        <v>553</v>
      </c>
      <c r="R166" s="180">
        <f>SUM(F166:Q166)</f>
        <v>52478</v>
      </c>
    </row>
    <row r="167" s="76" customFormat="1" ht="24.75" customHeight="1" spans="1:18">
      <c r="A167" s="242" t="s">
        <v>217</v>
      </c>
      <c r="B167" s="243"/>
      <c r="C167" s="105">
        <f t="shared" ref="C167:Q167" si="43">C168+C169</f>
        <v>47608</v>
      </c>
      <c r="D167" s="244">
        <f t="shared" si="43"/>
        <v>-4327</v>
      </c>
      <c r="E167" s="105">
        <f t="shared" si="43"/>
        <v>0</v>
      </c>
      <c r="F167" s="105">
        <f t="shared" si="43"/>
        <v>16665</v>
      </c>
      <c r="G167" s="105">
        <f t="shared" si="43"/>
        <v>12754</v>
      </c>
      <c r="H167" s="105">
        <f t="shared" si="43"/>
        <v>3995</v>
      </c>
      <c r="I167" s="105">
        <f t="shared" si="43"/>
        <v>1653</v>
      </c>
      <c r="J167" s="105">
        <f t="shared" si="43"/>
        <v>4463</v>
      </c>
      <c r="K167" s="105">
        <f t="shared" si="43"/>
        <v>5899</v>
      </c>
      <c r="L167" s="105">
        <f t="shared" si="43"/>
        <v>1089</v>
      </c>
      <c r="M167" s="105">
        <f t="shared" si="43"/>
        <v>819</v>
      </c>
      <c r="N167" s="105">
        <f t="shared" si="43"/>
        <v>1665</v>
      </c>
      <c r="O167" s="105">
        <f t="shared" si="43"/>
        <v>1789</v>
      </c>
      <c r="P167" s="105">
        <f t="shared" si="43"/>
        <v>608</v>
      </c>
      <c r="Q167" s="105">
        <f t="shared" si="43"/>
        <v>536</v>
      </c>
      <c r="R167" s="180">
        <f>SUM(F167:Q167)</f>
        <v>51935</v>
      </c>
    </row>
    <row r="168" s="71" customFormat="1" ht="24.75" customHeight="1" spans="1:18">
      <c r="A168" s="93" t="s">
        <v>218</v>
      </c>
      <c r="B168" s="94"/>
      <c r="C168" s="95">
        <f>SUM(D168:Q168)</f>
        <v>1046</v>
      </c>
      <c r="D168" s="96"/>
      <c r="E168" s="95"/>
      <c r="F168" s="95">
        <v>1046</v>
      </c>
      <c r="G168" s="245"/>
      <c r="H168" s="245"/>
      <c r="I168" s="245"/>
      <c r="J168" s="245"/>
      <c r="K168" s="245"/>
      <c r="L168" s="245"/>
      <c r="M168" s="245"/>
      <c r="N168" s="245"/>
      <c r="O168" s="245"/>
      <c r="P168" s="245"/>
      <c r="Q168" s="245"/>
      <c r="R168" s="180">
        <f>SUM(F168:Q168)</f>
        <v>1046</v>
      </c>
    </row>
    <row r="169" s="77" customFormat="1" ht="24.75" customHeight="1" spans="1:18">
      <c r="A169" s="93" t="s">
        <v>219</v>
      </c>
      <c r="B169" s="94"/>
      <c r="C169" s="95">
        <f t="shared" ref="C169:Q169" si="44">SUM(C170:C183)</f>
        <v>46562</v>
      </c>
      <c r="D169" s="96">
        <f t="shared" si="44"/>
        <v>-4327</v>
      </c>
      <c r="E169" s="95">
        <f t="shared" si="44"/>
        <v>0</v>
      </c>
      <c r="F169" s="95">
        <f t="shared" si="44"/>
        <v>15619</v>
      </c>
      <c r="G169" s="95">
        <f t="shared" si="44"/>
        <v>12754</v>
      </c>
      <c r="H169" s="95">
        <f t="shared" si="44"/>
        <v>3995</v>
      </c>
      <c r="I169" s="95">
        <f t="shared" si="44"/>
        <v>1653</v>
      </c>
      <c r="J169" s="95">
        <f t="shared" si="44"/>
        <v>4463</v>
      </c>
      <c r="K169" s="95">
        <f t="shared" si="44"/>
        <v>5899</v>
      </c>
      <c r="L169" s="95">
        <f t="shared" si="44"/>
        <v>1089</v>
      </c>
      <c r="M169" s="95">
        <f t="shared" si="44"/>
        <v>819</v>
      </c>
      <c r="N169" s="95">
        <f t="shared" si="44"/>
        <v>1665</v>
      </c>
      <c r="O169" s="95">
        <f t="shared" si="44"/>
        <v>1789</v>
      </c>
      <c r="P169" s="95">
        <f t="shared" si="44"/>
        <v>608</v>
      </c>
      <c r="Q169" s="95">
        <f t="shared" si="44"/>
        <v>536</v>
      </c>
      <c r="R169" s="180">
        <f>SUM(F169:Q169)</f>
        <v>50889</v>
      </c>
    </row>
    <row r="170" s="77" customFormat="1" ht="24.75" customHeight="1" spans="1:18">
      <c r="A170" s="246" t="s">
        <v>220</v>
      </c>
      <c r="B170" s="119" t="s">
        <v>221</v>
      </c>
      <c r="C170" s="168">
        <f t="shared" ref="C170:C183" si="45">SUM(D170:Q170)</f>
        <v>11281</v>
      </c>
      <c r="D170" s="162"/>
      <c r="E170" s="163"/>
      <c r="F170" s="163">
        <v>4597</v>
      </c>
      <c r="G170" s="163">
        <v>941</v>
      </c>
      <c r="H170" s="163">
        <v>880</v>
      </c>
      <c r="I170" s="163">
        <v>506</v>
      </c>
      <c r="J170" s="163">
        <v>810</v>
      </c>
      <c r="K170" s="163">
        <v>791</v>
      </c>
      <c r="L170" s="163">
        <v>717</v>
      </c>
      <c r="M170" s="163">
        <v>430</v>
      </c>
      <c r="N170" s="163">
        <v>577</v>
      </c>
      <c r="O170" s="163">
        <v>374</v>
      </c>
      <c r="P170" s="163">
        <v>291</v>
      </c>
      <c r="Q170" s="163">
        <v>367</v>
      </c>
      <c r="R170" s="180">
        <f>SUM(F170:Q170)</f>
        <v>11281</v>
      </c>
    </row>
    <row r="171" s="77" customFormat="1" ht="24.75" customHeight="1" spans="1:18">
      <c r="A171" s="246" t="s">
        <v>222</v>
      </c>
      <c r="B171" s="118" t="s">
        <v>223</v>
      </c>
      <c r="C171" s="168">
        <f t="shared" si="45"/>
        <v>91</v>
      </c>
      <c r="D171" s="162">
        <v>34</v>
      </c>
      <c r="E171" s="163"/>
      <c r="F171" s="163">
        <v>8</v>
      </c>
      <c r="G171" s="163">
        <v>8</v>
      </c>
      <c r="H171" s="163">
        <v>3</v>
      </c>
      <c r="I171" s="163">
        <v>4</v>
      </c>
      <c r="J171" s="163">
        <v>4</v>
      </c>
      <c r="K171" s="163">
        <v>4</v>
      </c>
      <c r="L171" s="163">
        <v>4</v>
      </c>
      <c r="M171" s="163">
        <v>2</v>
      </c>
      <c r="N171" s="163">
        <v>2</v>
      </c>
      <c r="O171" s="163">
        <v>9</v>
      </c>
      <c r="P171" s="163">
        <v>4</v>
      </c>
      <c r="Q171" s="163">
        <v>5</v>
      </c>
      <c r="R171" s="180">
        <f t="shared" ref="R171:R183" si="46">SUM(F171:Q171)</f>
        <v>57</v>
      </c>
    </row>
    <row r="172" s="77" customFormat="1" ht="24.75" customHeight="1" spans="1:18">
      <c r="A172" s="246" t="s">
        <v>224</v>
      </c>
      <c r="B172" s="119" t="s">
        <v>225</v>
      </c>
      <c r="C172" s="168">
        <f t="shared" si="45"/>
        <v>22659</v>
      </c>
      <c r="D172" s="162"/>
      <c r="E172" s="163"/>
      <c r="F172" s="163">
        <v>2690</v>
      </c>
      <c r="G172" s="163">
        <v>11605</v>
      </c>
      <c r="H172" s="163">
        <v>215</v>
      </c>
      <c r="I172" s="163">
        <v>1040</v>
      </c>
      <c r="J172" s="163">
        <v>3501</v>
      </c>
      <c r="K172" s="163">
        <v>1044</v>
      </c>
      <c r="L172" s="163">
        <v>268</v>
      </c>
      <c r="M172" s="163">
        <v>287</v>
      </c>
      <c r="N172" s="163">
        <v>778</v>
      </c>
      <c r="O172" s="163">
        <v>1117</v>
      </c>
      <c r="P172" s="163">
        <v>114</v>
      </c>
      <c r="Q172" s="163"/>
      <c r="R172" s="180">
        <f t="shared" si="46"/>
        <v>22659</v>
      </c>
    </row>
    <row r="173" s="77" customFormat="1" ht="24.75" customHeight="1" spans="1:18">
      <c r="A173" s="246" t="s">
        <v>226</v>
      </c>
      <c r="B173" s="118" t="s">
        <v>227</v>
      </c>
      <c r="C173" s="168">
        <f t="shared" si="45"/>
        <v>11847</v>
      </c>
      <c r="D173" s="162"/>
      <c r="E173" s="163"/>
      <c r="F173" s="163">
        <v>8101</v>
      </c>
      <c r="G173" s="163"/>
      <c r="H173" s="163"/>
      <c r="I173" s="163"/>
      <c r="J173" s="163"/>
      <c r="K173" s="163">
        <v>3746</v>
      </c>
      <c r="L173" s="163"/>
      <c r="M173" s="163"/>
      <c r="N173" s="163"/>
      <c r="O173" s="163"/>
      <c r="P173" s="163"/>
      <c r="Q173" s="163"/>
      <c r="R173" s="180">
        <f t="shared" si="46"/>
        <v>11847</v>
      </c>
    </row>
    <row r="174" s="77" customFormat="1" ht="24.75" customHeight="1" spans="1:18">
      <c r="A174" s="246" t="s">
        <v>228</v>
      </c>
      <c r="B174" s="118" t="s">
        <v>229</v>
      </c>
      <c r="C174" s="168">
        <f t="shared" si="45"/>
        <v>580</v>
      </c>
      <c r="D174" s="162">
        <v>580</v>
      </c>
      <c r="E174" s="163"/>
      <c r="F174" s="163"/>
      <c r="G174" s="163"/>
      <c r="H174" s="163"/>
      <c r="I174" s="163"/>
      <c r="J174" s="163"/>
      <c r="K174" s="163"/>
      <c r="L174" s="163"/>
      <c r="M174" s="163"/>
      <c r="N174" s="163"/>
      <c r="O174" s="163"/>
      <c r="P174" s="163"/>
      <c r="Q174" s="163"/>
      <c r="R174" s="180">
        <f t="shared" si="46"/>
        <v>0</v>
      </c>
    </row>
    <row r="175" s="78" customFormat="1" ht="24.75" customHeight="1" spans="1:18">
      <c r="A175" s="246" t="s">
        <v>230</v>
      </c>
      <c r="B175" s="118" t="s">
        <v>231</v>
      </c>
      <c r="C175" s="168">
        <f t="shared" si="45"/>
        <v>63</v>
      </c>
      <c r="D175" s="121"/>
      <c r="E175" s="122"/>
      <c r="F175" s="122"/>
      <c r="G175" s="122"/>
      <c r="H175" s="122"/>
      <c r="I175" s="122"/>
      <c r="J175" s="122"/>
      <c r="K175" s="122"/>
      <c r="L175" s="122"/>
      <c r="M175" s="122"/>
      <c r="N175" s="122"/>
      <c r="O175" s="122"/>
      <c r="P175" s="122"/>
      <c r="Q175" s="122">
        <v>63</v>
      </c>
      <c r="R175" s="181">
        <f t="shared" si="46"/>
        <v>63</v>
      </c>
    </row>
    <row r="176" s="78" customFormat="1" ht="24.75" customHeight="1" spans="1:18">
      <c r="A176" s="246" t="s">
        <v>232</v>
      </c>
      <c r="B176" s="118" t="s">
        <v>233</v>
      </c>
      <c r="C176" s="168">
        <f t="shared" si="45"/>
        <v>41</v>
      </c>
      <c r="D176" s="121"/>
      <c r="E176" s="122"/>
      <c r="F176" s="122">
        <v>23</v>
      </c>
      <c r="G176" s="122"/>
      <c r="H176" s="122">
        <v>6</v>
      </c>
      <c r="I176" s="122">
        <v>0</v>
      </c>
      <c r="J176" s="122">
        <v>8</v>
      </c>
      <c r="K176" s="122"/>
      <c r="L176" s="122"/>
      <c r="M176" s="122"/>
      <c r="N176" s="122"/>
      <c r="O176" s="122"/>
      <c r="P176" s="122">
        <v>3</v>
      </c>
      <c r="Q176" s="122">
        <v>1</v>
      </c>
      <c r="R176" s="181">
        <f t="shared" si="46"/>
        <v>41</v>
      </c>
    </row>
    <row r="177" s="77" customFormat="1" ht="24.75" customHeight="1" spans="1:18">
      <c r="A177" s="247" t="s">
        <v>234</v>
      </c>
      <c r="B177" s="93" t="s">
        <v>235</v>
      </c>
      <c r="C177" s="95">
        <f t="shared" si="45"/>
        <v>0</v>
      </c>
      <c r="D177" s="162">
        <v>-2100</v>
      </c>
      <c r="E177" s="163"/>
      <c r="F177" s="163"/>
      <c r="G177" s="163"/>
      <c r="H177" s="248">
        <v>2100</v>
      </c>
      <c r="I177" s="163"/>
      <c r="J177" s="163"/>
      <c r="K177" s="163"/>
      <c r="L177" s="163"/>
      <c r="M177" s="163"/>
      <c r="N177" s="163"/>
      <c r="O177" s="163"/>
      <c r="P177" s="163"/>
      <c r="Q177" s="163"/>
      <c r="R177" s="180">
        <f t="shared" si="46"/>
        <v>2100</v>
      </c>
    </row>
    <row r="178" s="77" customFormat="1" ht="24.75" customHeight="1" spans="1:18">
      <c r="A178" s="247" t="s">
        <v>236</v>
      </c>
      <c r="B178" s="93" t="s">
        <v>237</v>
      </c>
      <c r="C178" s="95">
        <f t="shared" si="45"/>
        <v>0</v>
      </c>
      <c r="D178" s="162">
        <v>-500</v>
      </c>
      <c r="E178" s="163"/>
      <c r="F178" s="163"/>
      <c r="G178" s="163"/>
      <c r="H178" s="248">
        <v>500</v>
      </c>
      <c r="I178" s="163"/>
      <c r="J178" s="163"/>
      <c r="K178" s="163"/>
      <c r="L178" s="163"/>
      <c r="M178" s="163"/>
      <c r="N178" s="163"/>
      <c r="O178" s="163"/>
      <c r="P178" s="163"/>
      <c r="Q178" s="163"/>
      <c r="R178" s="180">
        <f t="shared" si="46"/>
        <v>500</v>
      </c>
    </row>
    <row r="179" s="77" customFormat="1" ht="24.75" customHeight="1" spans="1:18">
      <c r="A179" s="237" t="s">
        <v>238</v>
      </c>
      <c r="B179" s="93" t="s">
        <v>239</v>
      </c>
      <c r="C179" s="95">
        <f t="shared" si="45"/>
        <v>0</v>
      </c>
      <c r="D179" s="162">
        <v>-3</v>
      </c>
      <c r="E179" s="163"/>
      <c r="F179" s="163"/>
      <c r="G179" s="163"/>
      <c r="H179" s="163"/>
      <c r="I179" s="248">
        <v>3</v>
      </c>
      <c r="J179" s="163"/>
      <c r="K179" s="163"/>
      <c r="L179" s="163"/>
      <c r="M179" s="163"/>
      <c r="N179" s="163"/>
      <c r="O179" s="163"/>
      <c r="P179" s="163"/>
      <c r="Q179" s="163"/>
      <c r="R179" s="180">
        <f t="shared" si="46"/>
        <v>3</v>
      </c>
    </row>
    <row r="180" s="77" customFormat="1" ht="24.75" customHeight="1" spans="1:18">
      <c r="A180" s="237" t="s">
        <v>240</v>
      </c>
      <c r="B180" s="93" t="s">
        <v>241</v>
      </c>
      <c r="C180" s="95">
        <f t="shared" si="45"/>
        <v>0</v>
      </c>
      <c r="D180" s="162">
        <v>-493</v>
      </c>
      <c r="E180" s="163"/>
      <c r="F180" s="163"/>
      <c r="G180" s="163"/>
      <c r="H180" s="163">
        <v>191</v>
      </c>
      <c r="I180" s="163"/>
      <c r="J180" s="163"/>
      <c r="K180" s="163">
        <v>214</v>
      </c>
      <c r="L180" s="163"/>
      <c r="M180" s="163"/>
      <c r="N180" s="163"/>
      <c r="O180" s="163">
        <v>88</v>
      </c>
      <c r="P180" s="163"/>
      <c r="Q180" s="163"/>
      <c r="R180" s="180">
        <f t="shared" si="46"/>
        <v>493</v>
      </c>
    </row>
    <row r="181" s="77" customFormat="1" ht="24.75" customHeight="1" spans="1:18">
      <c r="A181" s="237" t="s">
        <v>242</v>
      </c>
      <c r="B181" s="93" t="s">
        <v>243</v>
      </c>
      <c r="C181" s="95">
        <f t="shared" si="45"/>
        <v>0</v>
      </c>
      <c r="D181" s="162">
        <v>-405</v>
      </c>
      <c r="E181" s="163"/>
      <c r="F181" s="163"/>
      <c r="G181" s="163"/>
      <c r="H181" s="163"/>
      <c r="I181" s="163"/>
      <c r="J181" s="163"/>
      <c r="K181" s="163"/>
      <c r="L181" s="163"/>
      <c r="M181" s="163"/>
      <c r="N181" s="163">
        <v>208</v>
      </c>
      <c r="O181" s="163">
        <v>101</v>
      </c>
      <c r="P181" s="163">
        <v>96</v>
      </c>
      <c r="Q181" s="163"/>
      <c r="R181" s="180">
        <f t="shared" si="46"/>
        <v>405</v>
      </c>
    </row>
    <row r="182" s="77" customFormat="1" ht="24.75" customHeight="1" spans="1:18">
      <c r="A182" s="237" t="s">
        <v>244</v>
      </c>
      <c r="B182" s="93" t="s">
        <v>245</v>
      </c>
      <c r="C182" s="95">
        <f t="shared" si="45"/>
        <v>0</v>
      </c>
      <c r="D182" s="162">
        <v>-40</v>
      </c>
      <c r="E182" s="163"/>
      <c r="F182" s="163"/>
      <c r="G182" s="163"/>
      <c r="H182" s="163"/>
      <c r="I182" s="163"/>
      <c r="J182" s="248">
        <v>40</v>
      </c>
      <c r="K182" s="163"/>
      <c r="L182" s="163"/>
      <c r="M182" s="163"/>
      <c r="N182" s="163"/>
      <c r="O182" s="163"/>
      <c r="P182" s="163"/>
      <c r="Q182" s="163"/>
      <c r="R182" s="180">
        <f t="shared" si="46"/>
        <v>40</v>
      </c>
    </row>
    <row r="183" s="78" customFormat="1" ht="24.75" customHeight="1" spans="1:18">
      <c r="A183" s="249" t="s">
        <v>246</v>
      </c>
      <c r="B183" s="118" t="s">
        <v>247</v>
      </c>
      <c r="C183" s="168">
        <f t="shared" si="45"/>
        <v>0</v>
      </c>
      <c r="D183" s="121">
        <v>-1400</v>
      </c>
      <c r="E183" s="122"/>
      <c r="F183" s="122">
        <v>200</v>
      </c>
      <c r="G183" s="122">
        <v>200</v>
      </c>
      <c r="H183" s="122">
        <v>100</v>
      </c>
      <c r="I183" s="122">
        <v>100</v>
      </c>
      <c r="J183" s="122">
        <v>100</v>
      </c>
      <c r="K183" s="122">
        <v>100</v>
      </c>
      <c r="L183" s="122">
        <v>100</v>
      </c>
      <c r="M183" s="122">
        <v>100</v>
      </c>
      <c r="N183" s="122">
        <v>100</v>
      </c>
      <c r="O183" s="122">
        <v>100</v>
      </c>
      <c r="P183" s="122">
        <v>100</v>
      </c>
      <c r="Q183" s="122">
        <v>100</v>
      </c>
      <c r="R183" s="181">
        <f t="shared" si="46"/>
        <v>1400</v>
      </c>
    </row>
    <row r="184" s="78" customFormat="1" ht="24.75" customHeight="1" spans="1:18">
      <c r="A184" s="249"/>
      <c r="B184" s="118"/>
      <c r="C184" s="168"/>
      <c r="D184" s="121"/>
      <c r="E184" s="122"/>
      <c r="F184" s="122"/>
      <c r="G184" s="122"/>
      <c r="H184" s="122"/>
      <c r="I184" s="122"/>
      <c r="J184" s="122"/>
      <c r="K184" s="122"/>
      <c r="L184" s="122"/>
      <c r="M184" s="122"/>
      <c r="N184" s="122"/>
      <c r="O184" s="122"/>
      <c r="P184" s="122"/>
      <c r="Q184" s="122"/>
      <c r="R184" s="181"/>
    </row>
    <row r="185" s="77" customFormat="1" ht="24.75" customHeight="1" spans="1:18">
      <c r="A185" s="93" t="s">
        <v>248</v>
      </c>
      <c r="B185" s="93"/>
      <c r="C185" s="95">
        <f>SUM(D185:Q185)</f>
        <v>359</v>
      </c>
      <c r="D185" s="162">
        <f>SUM(D186:D187)</f>
        <v>-184</v>
      </c>
      <c r="E185" s="163">
        <f t="shared" ref="E185:R185" si="47">SUM(E186:E187)</f>
        <v>0</v>
      </c>
      <c r="F185" s="163">
        <f t="shared" si="47"/>
        <v>200</v>
      </c>
      <c r="G185" s="163">
        <f t="shared" si="47"/>
        <v>44</v>
      </c>
      <c r="H185" s="163">
        <f t="shared" si="47"/>
        <v>32</v>
      </c>
      <c r="I185" s="163">
        <f t="shared" si="47"/>
        <v>22</v>
      </c>
      <c r="J185" s="163">
        <f t="shared" si="47"/>
        <v>83</v>
      </c>
      <c r="K185" s="163">
        <f t="shared" si="47"/>
        <v>27</v>
      </c>
      <c r="L185" s="163">
        <f t="shared" si="47"/>
        <v>16</v>
      </c>
      <c r="M185" s="163">
        <f t="shared" si="47"/>
        <v>54</v>
      </c>
      <c r="N185" s="163">
        <f t="shared" si="47"/>
        <v>7</v>
      </c>
      <c r="O185" s="163">
        <f t="shared" si="47"/>
        <v>27</v>
      </c>
      <c r="P185" s="163">
        <f t="shared" si="47"/>
        <v>14</v>
      </c>
      <c r="Q185" s="163">
        <f t="shared" si="47"/>
        <v>17</v>
      </c>
      <c r="R185" s="266">
        <f t="shared" si="47"/>
        <v>543</v>
      </c>
    </row>
    <row r="186" s="73" customFormat="1" ht="24.75" customHeight="1" spans="1:18">
      <c r="A186" s="118" t="s">
        <v>249</v>
      </c>
      <c r="B186" s="119"/>
      <c r="C186" s="122">
        <f>SUM(D186:Q186)</f>
        <v>359</v>
      </c>
      <c r="D186" s="111"/>
      <c r="E186" s="168"/>
      <c r="F186" s="122">
        <v>16</v>
      </c>
      <c r="G186" s="122">
        <v>44</v>
      </c>
      <c r="H186" s="122">
        <v>32</v>
      </c>
      <c r="I186" s="122">
        <v>22</v>
      </c>
      <c r="J186" s="122">
        <v>83</v>
      </c>
      <c r="K186" s="122">
        <v>27</v>
      </c>
      <c r="L186" s="122">
        <v>16</v>
      </c>
      <c r="M186" s="122">
        <v>54</v>
      </c>
      <c r="N186" s="122">
        <v>7</v>
      </c>
      <c r="O186" s="122">
        <v>27</v>
      </c>
      <c r="P186" s="122">
        <v>14</v>
      </c>
      <c r="Q186" s="122">
        <v>17</v>
      </c>
      <c r="R186" s="181">
        <f t="shared" ref="R186:R203" si="48">SUM(F186:Q186)</f>
        <v>359</v>
      </c>
    </row>
    <row r="187" s="77" customFormat="1" ht="24.75" customHeight="1" spans="1:18">
      <c r="A187" s="250" t="s">
        <v>250</v>
      </c>
      <c r="B187" s="93" t="s">
        <v>239</v>
      </c>
      <c r="C187" s="95">
        <f>SUM(D187:Q187)</f>
        <v>0</v>
      </c>
      <c r="D187" s="162">
        <v>-184</v>
      </c>
      <c r="E187" s="163"/>
      <c r="F187" s="248">
        <v>184</v>
      </c>
      <c r="G187" s="163"/>
      <c r="H187" s="163"/>
      <c r="I187" s="163"/>
      <c r="J187" s="163"/>
      <c r="K187" s="163"/>
      <c r="L187" s="163"/>
      <c r="M187" s="163"/>
      <c r="N187" s="163"/>
      <c r="O187" s="163"/>
      <c r="P187" s="163"/>
      <c r="Q187" s="163"/>
      <c r="R187" s="180">
        <f t="shared" si="48"/>
        <v>184</v>
      </c>
    </row>
    <row r="188" s="77" customFormat="1" ht="24.75" customHeight="1" spans="1:18">
      <c r="A188" s="250"/>
      <c r="B188" s="93"/>
      <c r="C188" s="95"/>
      <c r="D188" s="162"/>
      <c r="E188" s="163"/>
      <c r="F188" s="248"/>
      <c r="G188" s="163"/>
      <c r="H188" s="163"/>
      <c r="I188" s="163"/>
      <c r="J188" s="163"/>
      <c r="K188" s="163"/>
      <c r="L188" s="163"/>
      <c r="M188" s="163"/>
      <c r="N188" s="163"/>
      <c r="O188" s="163"/>
      <c r="P188" s="163"/>
      <c r="Q188" s="163"/>
      <c r="R188" s="180"/>
    </row>
    <row r="189" s="62" customFormat="1" ht="24.75" customHeight="1" spans="1:18">
      <c r="A189" s="93" t="s">
        <v>251</v>
      </c>
      <c r="B189" s="94"/>
      <c r="C189" s="163" t="e">
        <f t="shared" ref="C189:C203" si="49">SUM(D189:Q189)</f>
        <v>#VALUE!</v>
      </c>
      <c r="D189" s="96" t="e">
        <f t="shared" ref="D189:Q189" si="50">D4-D166</f>
        <v>#VALUE!</v>
      </c>
      <c r="E189" s="95" t="e">
        <f>E4+E167-E201</f>
        <v>#VALUE!</v>
      </c>
      <c r="F189" s="95" t="e">
        <f t="shared" si="50"/>
        <v>#VALUE!</v>
      </c>
      <c r="G189" s="142" t="e">
        <f t="shared" si="50"/>
        <v>#VALUE!</v>
      </c>
      <c r="H189" s="142" t="e">
        <f t="shared" si="50"/>
        <v>#VALUE!</v>
      </c>
      <c r="I189" s="260" t="e">
        <f t="shared" si="50"/>
        <v>#VALUE!</v>
      </c>
      <c r="J189" s="260" t="e">
        <f t="shared" si="50"/>
        <v>#VALUE!</v>
      </c>
      <c r="K189" s="260" t="e">
        <f t="shared" si="50"/>
        <v>#VALUE!</v>
      </c>
      <c r="L189" s="260" t="e">
        <f t="shared" si="50"/>
        <v>#VALUE!</v>
      </c>
      <c r="M189" s="142" t="e">
        <f t="shared" si="50"/>
        <v>#VALUE!</v>
      </c>
      <c r="N189" s="142" t="e">
        <f t="shared" si="50"/>
        <v>#VALUE!</v>
      </c>
      <c r="O189" s="142" t="e">
        <f t="shared" si="50"/>
        <v>#VALUE!</v>
      </c>
      <c r="P189" s="142" t="e">
        <f t="shared" si="50"/>
        <v>#VALUE!</v>
      </c>
      <c r="Q189" s="142" t="e">
        <f t="shared" si="50"/>
        <v>#VALUE!</v>
      </c>
      <c r="R189" s="180" t="e">
        <f t="shared" si="48"/>
        <v>#VALUE!</v>
      </c>
    </row>
    <row r="190" s="62" customFormat="1" ht="24.75" customHeight="1" spans="1:18">
      <c r="A190" s="93"/>
      <c r="B190" s="94"/>
      <c r="C190" s="95"/>
      <c r="D190" s="96"/>
      <c r="E190" s="95">
        <v>0</v>
      </c>
      <c r="F190" s="95">
        <v>615530</v>
      </c>
      <c r="G190" s="95"/>
      <c r="H190" s="95"/>
      <c r="I190" s="95"/>
      <c r="J190" s="95"/>
      <c r="K190" s="95"/>
      <c r="L190" s="95"/>
      <c r="M190" s="95"/>
      <c r="N190" s="95"/>
      <c r="O190" s="95"/>
      <c r="P190" s="95"/>
      <c r="Q190" s="95"/>
      <c r="R190" s="180">
        <f t="shared" si="48"/>
        <v>615530</v>
      </c>
    </row>
    <row r="191" s="62" customFormat="1" ht="24.75" customHeight="1" spans="1:18">
      <c r="A191" s="93" t="s">
        <v>252</v>
      </c>
      <c r="B191" s="94">
        <v>0</v>
      </c>
      <c r="C191" s="95">
        <f t="shared" si="49"/>
        <v>6202989</v>
      </c>
      <c r="D191" s="251">
        <v>470645</v>
      </c>
      <c r="E191" s="251">
        <v>-7939</v>
      </c>
      <c r="F191" s="252">
        <v>645530</v>
      </c>
      <c r="G191" s="253">
        <v>1033041</v>
      </c>
      <c r="H191" s="253">
        <v>437464</v>
      </c>
      <c r="I191" s="253">
        <v>384727</v>
      </c>
      <c r="J191" s="253">
        <v>669590</v>
      </c>
      <c r="K191" s="253">
        <v>516698</v>
      </c>
      <c r="L191" s="253">
        <v>521890</v>
      </c>
      <c r="M191" s="253">
        <v>320629</v>
      </c>
      <c r="N191" s="253">
        <v>249297</v>
      </c>
      <c r="O191" s="253">
        <v>393388</v>
      </c>
      <c r="P191" s="253">
        <v>283607</v>
      </c>
      <c r="Q191" s="253">
        <v>284422</v>
      </c>
      <c r="R191" s="180">
        <f t="shared" si="48"/>
        <v>5740283</v>
      </c>
    </row>
    <row r="192" s="62" customFormat="1" ht="24.75" customHeight="1" spans="1:18">
      <c r="A192" s="93" t="s">
        <v>253</v>
      </c>
      <c r="B192" s="94"/>
      <c r="C192" s="95">
        <f>SUM(E192:Q192)</f>
        <v>5700848</v>
      </c>
      <c r="D192" s="251"/>
      <c r="E192" s="251">
        <v>77923</v>
      </c>
      <c r="F192" s="252">
        <v>561193</v>
      </c>
      <c r="G192" s="253">
        <f>G191-G194</f>
        <v>994140</v>
      </c>
      <c r="H192" s="253">
        <f t="shared" ref="H192:Q192" si="51">H191-H194</f>
        <v>421291</v>
      </c>
      <c r="I192" s="253">
        <f t="shared" si="51"/>
        <v>391298</v>
      </c>
      <c r="J192" s="253">
        <f t="shared" si="51"/>
        <v>664542</v>
      </c>
      <c r="K192" s="253">
        <f t="shared" si="51"/>
        <v>553815</v>
      </c>
      <c r="L192" s="253">
        <f t="shared" si="51"/>
        <v>506783</v>
      </c>
      <c r="M192" s="253">
        <f t="shared" si="51"/>
        <v>320782</v>
      </c>
      <c r="N192" s="253">
        <f t="shared" si="51"/>
        <v>242330</v>
      </c>
      <c r="O192" s="253">
        <f t="shared" si="51"/>
        <v>408967</v>
      </c>
      <c r="P192" s="253">
        <f t="shared" si="51"/>
        <v>285931</v>
      </c>
      <c r="Q192" s="253">
        <f t="shared" si="51"/>
        <v>271853</v>
      </c>
      <c r="R192" s="180"/>
    </row>
    <row r="193" s="62" customFormat="1" ht="24.75" customHeight="1" spans="1:18">
      <c r="A193" s="93" t="s">
        <v>254</v>
      </c>
      <c r="B193" s="94"/>
      <c r="C193" s="95">
        <f>SUM(E193:Q193)</f>
        <v>31496</v>
      </c>
      <c r="D193" s="251"/>
      <c r="E193" s="268">
        <v>-85862</v>
      </c>
      <c r="F193" s="268">
        <v>84337</v>
      </c>
      <c r="G193" s="269">
        <v>38901</v>
      </c>
      <c r="H193" s="269">
        <v>16173</v>
      </c>
      <c r="I193" s="269">
        <v>-6571</v>
      </c>
      <c r="J193" s="269">
        <v>5048</v>
      </c>
      <c r="K193" s="269">
        <v>-37117</v>
      </c>
      <c r="L193" s="269">
        <v>15107</v>
      </c>
      <c r="M193" s="269">
        <v>-153</v>
      </c>
      <c r="N193" s="269">
        <v>6967</v>
      </c>
      <c r="O193" s="269">
        <v>-15579</v>
      </c>
      <c r="P193" s="269">
        <v>-2324</v>
      </c>
      <c r="Q193" s="269">
        <v>12569</v>
      </c>
      <c r="R193" s="180"/>
    </row>
    <row r="194" s="62" customFormat="1" ht="24.75" customHeight="1" spans="1:18">
      <c r="A194" s="93" t="s">
        <v>255</v>
      </c>
      <c r="B194" s="94"/>
      <c r="C194" s="95">
        <f>SUM(E194:Q194)</f>
        <v>48358</v>
      </c>
      <c r="D194" s="251"/>
      <c r="E194" s="251">
        <v>-39000</v>
      </c>
      <c r="F194" s="252">
        <v>54337</v>
      </c>
      <c r="G194" s="269">
        <v>38901</v>
      </c>
      <c r="H194" s="269">
        <v>16173</v>
      </c>
      <c r="I194" s="269">
        <v>-6571</v>
      </c>
      <c r="J194" s="269">
        <v>5048</v>
      </c>
      <c r="K194" s="269">
        <v>-37117</v>
      </c>
      <c r="L194" s="269">
        <v>15107</v>
      </c>
      <c r="M194" s="269">
        <v>-153</v>
      </c>
      <c r="N194" s="269">
        <v>6967</v>
      </c>
      <c r="O194" s="269">
        <v>-15579</v>
      </c>
      <c r="P194" s="269">
        <v>-2324</v>
      </c>
      <c r="Q194" s="269">
        <v>12569</v>
      </c>
      <c r="R194" s="180"/>
    </row>
    <row r="195" s="62" customFormat="1" ht="24.75" customHeight="1" spans="1:18">
      <c r="A195" s="93"/>
      <c r="B195" s="94"/>
      <c r="C195" s="95"/>
      <c r="D195" s="251"/>
      <c r="E195" s="251"/>
      <c r="F195" s="252"/>
      <c r="G195" s="253"/>
      <c r="H195" s="253"/>
      <c r="I195" s="253"/>
      <c r="J195" s="253"/>
      <c r="K195" s="253"/>
      <c r="L195" s="253"/>
      <c r="M195" s="253"/>
      <c r="N195" s="253"/>
      <c r="O195" s="253"/>
      <c r="P195" s="253"/>
      <c r="Q195" s="253"/>
      <c r="R195" s="180"/>
    </row>
    <row r="196" s="62" customFormat="1" ht="24.75" customHeight="1" spans="1:18">
      <c r="A196" s="93"/>
      <c r="B196" s="94"/>
      <c r="C196" s="95">
        <f>C192+C194</f>
        <v>5749206</v>
      </c>
      <c r="D196" s="95">
        <f t="shared" ref="D196:Q196" si="52">D192+D194</f>
        <v>0</v>
      </c>
      <c r="E196" s="95">
        <f t="shared" si="52"/>
        <v>38923</v>
      </c>
      <c r="F196" s="95">
        <f t="shared" si="52"/>
        <v>615530</v>
      </c>
      <c r="G196" s="95">
        <f t="shared" si="52"/>
        <v>1033041</v>
      </c>
      <c r="H196" s="95">
        <f t="shared" si="52"/>
        <v>437464</v>
      </c>
      <c r="I196" s="95">
        <f t="shared" si="52"/>
        <v>384727</v>
      </c>
      <c r="J196" s="95">
        <f t="shared" si="52"/>
        <v>669590</v>
      </c>
      <c r="K196" s="95">
        <f t="shared" si="52"/>
        <v>516698</v>
      </c>
      <c r="L196" s="95">
        <f t="shared" si="52"/>
        <v>521890</v>
      </c>
      <c r="M196" s="95">
        <f t="shared" si="52"/>
        <v>320629</v>
      </c>
      <c r="N196" s="95">
        <f t="shared" si="52"/>
        <v>249297</v>
      </c>
      <c r="O196" s="95">
        <f t="shared" si="52"/>
        <v>393388</v>
      </c>
      <c r="P196" s="95">
        <f t="shared" si="52"/>
        <v>283607</v>
      </c>
      <c r="Q196" s="95">
        <f t="shared" si="52"/>
        <v>284422</v>
      </c>
      <c r="R196" s="180"/>
    </row>
    <row r="197" s="62" customFormat="1" ht="24.75" customHeight="1" spans="1:18">
      <c r="A197" s="93"/>
      <c r="B197" s="94"/>
      <c r="C197" s="95"/>
      <c r="D197" s="251"/>
      <c r="E197" s="251"/>
      <c r="F197" s="252"/>
      <c r="G197" s="253"/>
      <c r="H197" s="253"/>
      <c r="I197" s="253"/>
      <c r="J197" s="253"/>
      <c r="K197" s="253"/>
      <c r="L197" s="253"/>
      <c r="M197" s="253"/>
      <c r="N197" s="253"/>
      <c r="O197" s="253"/>
      <c r="P197" s="253"/>
      <c r="Q197" s="253"/>
      <c r="R197" s="180"/>
    </row>
    <row r="198" s="62" customFormat="1" ht="24.75" customHeight="1" spans="1:18">
      <c r="A198" s="254"/>
      <c r="B198" s="94"/>
      <c r="C198" s="255"/>
      <c r="D198" s="256"/>
      <c r="E198" s="257">
        <v>77923</v>
      </c>
      <c r="F198" s="245"/>
      <c r="G198" s="245"/>
      <c r="H198" s="245"/>
      <c r="I198" s="245"/>
      <c r="J198" s="245"/>
      <c r="K198" s="245"/>
      <c r="L198" s="245"/>
      <c r="M198" s="245"/>
      <c r="N198" s="245"/>
      <c r="O198" s="245"/>
      <c r="P198" s="245"/>
      <c r="Q198" s="245"/>
      <c r="R198" s="180"/>
    </row>
    <row r="199" s="62" customFormat="1" ht="24.75" customHeight="1" spans="1:18">
      <c r="A199" s="93" t="s">
        <v>256</v>
      </c>
      <c r="B199" s="94"/>
      <c r="C199" s="95">
        <f t="shared" si="49"/>
        <v>336075</v>
      </c>
      <c r="D199" s="244">
        <v>304579</v>
      </c>
      <c r="E199" s="268">
        <v>-85862</v>
      </c>
      <c r="F199" s="268">
        <v>84337</v>
      </c>
      <c r="G199" s="269">
        <v>38901</v>
      </c>
      <c r="H199" s="269">
        <v>16173</v>
      </c>
      <c r="I199" s="269">
        <v>-6571</v>
      </c>
      <c r="J199" s="269">
        <v>5048</v>
      </c>
      <c r="K199" s="269">
        <v>-37117</v>
      </c>
      <c r="L199" s="269">
        <v>15107</v>
      </c>
      <c r="M199" s="269">
        <v>-153</v>
      </c>
      <c r="N199" s="269">
        <v>6967</v>
      </c>
      <c r="O199" s="269">
        <v>-15579</v>
      </c>
      <c r="P199" s="269">
        <v>-2324</v>
      </c>
      <c r="Q199" s="269">
        <v>12569</v>
      </c>
      <c r="R199" s="180">
        <f t="shared" si="48"/>
        <v>117358</v>
      </c>
    </row>
    <row r="200" s="62" customFormat="1" ht="24.75" customHeight="1" spans="1:18">
      <c r="A200" s="93"/>
      <c r="B200" s="94"/>
      <c r="C200" s="95">
        <f t="shared" si="49"/>
        <v>0</v>
      </c>
      <c r="D200" s="244"/>
      <c r="E200" s="105"/>
      <c r="F200" s="105"/>
      <c r="G200" s="95"/>
      <c r="H200" s="95"/>
      <c r="I200" s="95"/>
      <c r="J200" s="95"/>
      <c r="K200" s="95"/>
      <c r="L200" s="95"/>
      <c r="M200" s="95"/>
      <c r="N200" s="95"/>
      <c r="O200" s="95"/>
      <c r="P200" s="95"/>
      <c r="Q200" s="95"/>
      <c r="R200" s="180">
        <f t="shared" si="48"/>
        <v>0</v>
      </c>
    </row>
    <row r="201" s="62" customFormat="1" ht="24.75" customHeight="1" spans="1:18">
      <c r="A201" s="93" t="s">
        <v>257</v>
      </c>
      <c r="B201" s="94"/>
      <c r="C201" s="95">
        <f t="shared" si="49"/>
        <v>42627</v>
      </c>
      <c r="D201" s="244">
        <f t="shared" ref="D201:Q201" si="53">SUM(D202:D203)</f>
        <v>0</v>
      </c>
      <c r="E201" s="105">
        <f t="shared" si="53"/>
        <v>0</v>
      </c>
      <c r="F201" s="105">
        <f t="shared" si="53"/>
        <v>10814</v>
      </c>
      <c r="G201" s="95">
        <f t="shared" si="53"/>
        <v>12598</v>
      </c>
      <c r="H201" s="95">
        <f t="shared" si="53"/>
        <v>1326</v>
      </c>
      <c r="I201" s="95">
        <f t="shared" si="53"/>
        <v>1575</v>
      </c>
      <c r="J201" s="95">
        <f t="shared" si="53"/>
        <v>4446</v>
      </c>
      <c r="K201" s="95">
        <f t="shared" si="53"/>
        <v>5827</v>
      </c>
      <c r="L201" s="95">
        <f t="shared" si="53"/>
        <v>1005</v>
      </c>
      <c r="M201" s="95">
        <f t="shared" si="53"/>
        <v>773</v>
      </c>
      <c r="N201" s="95">
        <f t="shared" si="53"/>
        <v>1572</v>
      </c>
      <c r="O201" s="95">
        <f t="shared" si="53"/>
        <v>1716</v>
      </c>
      <c r="P201" s="95">
        <f t="shared" si="53"/>
        <v>522</v>
      </c>
      <c r="Q201" s="95">
        <f t="shared" si="53"/>
        <v>453</v>
      </c>
      <c r="R201" s="180">
        <f t="shared" si="48"/>
        <v>42627</v>
      </c>
    </row>
    <row r="202" s="62" customFormat="1" ht="24.75" customHeight="1" spans="1:18">
      <c r="A202" s="93" t="s">
        <v>217</v>
      </c>
      <c r="B202" s="94" t="s">
        <v>258</v>
      </c>
      <c r="C202" s="95">
        <f t="shared" si="49"/>
        <v>42268</v>
      </c>
      <c r="D202" s="244"/>
      <c r="E202" s="105"/>
      <c r="F202" s="105">
        <v>10798</v>
      </c>
      <c r="G202" s="95">
        <v>12554</v>
      </c>
      <c r="H202" s="95">
        <v>1294</v>
      </c>
      <c r="I202" s="95">
        <v>1553</v>
      </c>
      <c r="J202" s="95">
        <v>4363</v>
      </c>
      <c r="K202" s="95">
        <v>5800</v>
      </c>
      <c r="L202" s="95">
        <v>989</v>
      </c>
      <c r="M202" s="95">
        <v>719</v>
      </c>
      <c r="N202" s="95">
        <v>1565</v>
      </c>
      <c r="O202" s="95">
        <v>1689</v>
      </c>
      <c r="P202" s="95">
        <v>508</v>
      </c>
      <c r="Q202" s="95">
        <v>436</v>
      </c>
      <c r="R202" s="180">
        <f t="shared" si="48"/>
        <v>42268</v>
      </c>
    </row>
    <row r="203" s="77" customFormat="1" ht="24.75" customHeight="1" spans="1:18">
      <c r="A203" s="93" t="s">
        <v>259</v>
      </c>
      <c r="B203" s="94"/>
      <c r="C203" s="95">
        <f t="shared" si="49"/>
        <v>359</v>
      </c>
      <c r="D203" s="270"/>
      <c r="E203" s="271"/>
      <c r="F203" s="271">
        <v>16</v>
      </c>
      <c r="G203" s="163">
        <v>44</v>
      </c>
      <c r="H203" s="163">
        <v>32</v>
      </c>
      <c r="I203" s="163">
        <v>22</v>
      </c>
      <c r="J203" s="163">
        <v>83</v>
      </c>
      <c r="K203" s="163">
        <v>27</v>
      </c>
      <c r="L203" s="163">
        <v>16</v>
      </c>
      <c r="M203" s="163">
        <v>54</v>
      </c>
      <c r="N203" s="163">
        <v>7</v>
      </c>
      <c r="O203" s="163">
        <v>27</v>
      </c>
      <c r="P203" s="163">
        <v>14</v>
      </c>
      <c r="Q203" s="163">
        <v>17</v>
      </c>
      <c r="R203" s="180">
        <f t="shared" si="48"/>
        <v>359</v>
      </c>
    </row>
    <row r="204" s="77" customFormat="1" ht="24.75" customHeight="1" spans="1:18">
      <c r="A204" s="93"/>
      <c r="B204" s="93"/>
      <c r="C204" s="95"/>
      <c r="D204" s="272"/>
      <c r="E204" s="271"/>
      <c r="F204" s="271"/>
      <c r="G204" s="163"/>
      <c r="H204" s="163"/>
      <c r="I204" s="163"/>
      <c r="J204" s="163"/>
      <c r="K204" s="163"/>
      <c r="L204" s="163"/>
      <c r="M204" s="163"/>
      <c r="N204" s="163"/>
      <c r="O204" s="163"/>
      <c r="P204" s="163"/>
      <c r="Q204" s="163"/>
      <c r="R204" s="180"/>
    </row>
    <row r="205" s="62" customFormat="1" ht="24.75" customHeight="1" spans="1:18">
      <c r="A205" s="93" t="s">
        <v>260</v>
      </c>
      <c r="B205" s="94"/>
      <c r="C205" s="255" t="e">
        <f>C191-C189-C201</f>
        <v>#VALUE!</v>
      </c>
      <c r="D205" s="268" t="e">
        <f>D191-D189-D201</f>
        <v>#VALUE!</v>
      </c>
      <c r="E205" s="268" t="e">
        <f>E4-E191</f>
        <v>#VALUE!</v>
      </c>
      <c r="F205" s="268" t="e">
        <f t="shared" ref="F205:Q205" si="54">F191-F189-F201</f>
        <v>#VALUE!</v>
      </c>
      <c r="G205" s="255" t="e">
        <f t="shared" si="54"/>
        <v>#VALUE!</v>
      </c>
      <c r="H205" s="255" t="e">
        <f t="shared" si="54"/>
        <v>#VALUE!</v>
      </c>
      <c r="I205" s="255" t="e">
        <f t="shared" si="54"/>
        <v>#VALUE!</v>
      </c>
      <c r="J205" s="255" t="e">
        <f t="shared" si="54"/>
        <v>#VALUE!</v>
      </c>
      <c r="K205" s="255" t="e">
        <f t="shared" si="54"/>
        <v>#VALUE!</v>
      </c>
      <c r="L205" s="255" t="e">
        <f t="shared" si="54"/>
        <v>#VALUE!</v>
      </c>
      <c r="M205" s="255" t="e">
        <f t="shared" si="54"/>
        <v>#VALUE!</v>
      </c>
      <c r="N205" s="255" t="e">
        <f t="shared" si="54"/>
        <v>#VALUE!</v>
      </c>
      <c r="O205" s="255" t="e">
        <f t="shared" si="54"/>
        <v>#VALUE!</v>
      </c>
      <c r="P205" s="255" t="e">
        <f t="shared" si="54"/>
        <v>#VALUE!</v>
      </c>
      <c r="Q205" s="255" t="e">
        <f t="shared" si="54"/>
        <v>#VALUE!</v>
      </c>
      <c r="R205" s="180" t="e">
        <f t="shared" ref="R205:R218" si="55">SUM(F205:Q205)</f>
        <v>#VALUE!</v>
      </c>
    </row>
    <row r="206" s="62" customFormat="1" ht="24.75" customHeight="1" spans="1:18">
      <c r="A206" s="93"/>
      <c r="B206" s="94"/>
      <c r="C206" s="255"/>
      <c r="D206" s="273"/>
      <c r="E206" s="273"/>
      <c r="F206" s="273"/>
      <c r="G206" s="257"/>
      <c r="H206" s="257"/>
      <c r="I206" s="257"/>
      <c r="J206" s="257"/>
      <c r="K206" s="257"/>
      <c r="L206" s="257"/>
      <c r="M206" s="257"/>
      <c r="N206" s="257"/>
      <c r="O206" s="257"/>
      <c r="P206" s="257"/>
      <c r="Q206" s="257"/>
      <c r="R206" s="180"/>
    </row>
    <row r="207" s="62" customFormat="1" ht="24.75" customHeight="1" spans="1:18">
      <c r="A207" s="93"/>
      <c r="B207" s="94"/>
      <c r="C207" s="95"/>
      <c r="D207" s="244"/>
      <c r="E207" s="268"/>
      <c r="F207" s="268"/>
      <c r="G207" s="269"/>
      <c r="H207" s="269"/>
      <c r="I207" s="269"/>
      <c r="J207" s="269"/>
      <c r="K207" s="269"/>
      <c r="L207" s="269"/>
      <c r="M207" s="269"/>
      <c r="N207" s="269"/>
      <c r="O207" s="269"/>
      <c r="P207" s="269"/>
      <c r="Q207" s="269"/>
      <c r="R207" s="180"/>
    </row>
    <row r="208" s="62" customFormat="1" ht="24.75" customHeight="1" spans="1:18">
      <c r="A208" s="93"/>
      <c r="B208" s="94"/>
      <c r="C208" s="163"/>
      <c r="D208" s="96"/>
      <c r="E208" s="95"/>
      <c r="F208" s="95"/>
      <c r="G208" s="95"/>
      <c r="H208" s="95"/>
      <c r="I208" s="95"/>
      <c r="J208" s="95"/>
      <c r="K208" s="95"/>
      <c r="L208" s="95"/>
      <c r="M208" s="95"/>
      <c r="N208" s="95"/>
      <c r="O208" s="95"/>
      <c r="P208" s="95"/>
      <c r="Q208" s="95"/>
      <c r="R208" s="180"/>
    </row>
    <row r="209" s="62" customFormat="1" ht="24.75" customHeight="1" spans="1:18">
      <c r="A209" s="93" t="s">
        <v>261</v>
      </c>
      <c r="B209" s="94"/>
      <c r="C209" s="163">
        <f t="shared" ref="C209:Q209" si="56">C210+C216</f>
        <v>1192000</v>
      </c>
      <c r="D209" s="96">
        <f t="shared" si="56"/>
        <v>22000</v>
      </c>
      <c r="E209" s="95">
        <f t="shared" si="56"/>
        <v>0</v>
      </c>
      <c r="F209" s="95">
        <f t="shared" si="56"/>
        <v>269860</v>
      </c>
      <c r="G209" s="95">
        <f t="shared" si="56"/>
        <v>126583</v>
      </c>
      <c r="H209" s="95">
        <f t="shared" si="56"/>
        <v>86837</v>
      </c>
      <c r="I209" s="95">
        <f t="shared" si="56"/>
        <v>64230</v>
      </c>
      <c r="J209" s="95">
        <f t="shared" si="56"/>
        <v>27725</v>
      </c>
      <c r="K209" s="95">
        <f t="shared" si="56"/>
        <v>81030</v>
      </c>
      <c r="L209" s="95">
        <f t="shared" si="56"/>
        <v>214100</v>
      </c>
      <c r="M209" s="95">
        <f t="shared" si="56"/>
        <v>59530</v>
      </c>
      <c r="N209" s="95">
        <f t="shared" si="56"/>
        <v>45505</v>
      </c>
      <c r="O209" s="95">
        <f t="shared" si="56"/>
        <v>54680</v>
      </c>
      <c r="P209" s="95">
        <f t="shared" si="56"/>
        <v>95860</v>
      </c>
      <c r="Q209" s="95">
        <f t="shared" si="56"/>
        <v>44060</v>
      </c>
      <c r="R209" s="180">
        <f t="shared" si="55"/>
        <v>1170000</v>
      </c>
    </row>
    <row r="210" s="62" customFormat="1" ht="24.75" customHeight="1" spans="1:18">
      <c r="A210" s="93" t="s">
        <v>262</v>
      </c>
      <c r="B210" s="94"/>
      <c r="C210" s="163">
        <f t="shared" ref="C210:Q210" si="57">C211+C212</f>
        <v>351000</v>
      </c>
      <c r="D210" s="162">
        <f t="shared" si="57"/>
        <v>22000</v>
      </c>
      <c r="E210" s="163">
        <f t="shared" si="57"/>
        <v>0</v>
      </c>
      <c r="F210" s="163">
        <f t="shared" si="57"/>
        <v>147860</v>
      </c>
      <c r="G210" s="163">
        <f t="shared" si="57"/>
        <v>22583</v>
      </c>
      <c r="H210" s="163">
        <f t="shared" si="57"/>
        <v>19837</v>
      </c>
      <c r="I210" s="163">
        <f t="shared" si="57"/>
        <v>14230</v>
      </c>
      <c r="J210" s="163">
        <f t="shared" si="57"/>
        <v>21725</v>
      </c>
      <c r="K210" s="163">
        <f t="shared" si="57"/>
        <v>18030</v>
      </c>
      <c r="L210" s="163">
        <f t="shared" si="57"/>
        <v>20100</v>
      </c>
      <c r="M210" s="163">
        <f t="shared" si="57"/>
        <v>12530</v>
      </c>
      <c r="N210" s="163">
        <f t="shared" si="57"/>
        <v>19505</v>
      </c>
      <c r="O210" s="163">
        <f t="shared" si="57"/>
        <v>12680</v>
      </c>
      <c r="P210" s="163">
        <f t="shared" si="57"/>
        <v>15860</v>
      </c>
      <c r="Q210" s="163">
        <f t="shared" si="57"/>
        <v>4060</v>
      </c>
      <c r="R210" s="180">
        <f t="shared" si="55"/>
        <v>329000</v>
      </c>
    </row>
    <row r="211" s="62" customFormat="1" ht="24.75" customHeight="1" spans="1:18">
      <c r="A211" s="93" t="s">
        <v>263</v>
      </c>
      <c r="B211" s="94"/>
      <c r="C211" s="163">
        <f>SUM(D211:Q211)</f>
        <v>296000</v>
      </c>
      <c r="D211" s="274">
        <v>22000</v>
      </c>
      <c r="E211" s="275"/>
      <c r="F211" s="275">
        <v>139660</v>
      </c>
      <c r="G211" s="275">
        <v>11083</v>
      </c>
      <c r="H211" s="275">
        <v>14737</v>
      </c>
      <c r="I211" s="275">
        <v>10630</v>
      </c>
      <c r="J211" s="275">
        <v>11725</v>
      </c>
      <c r="K211" s="275">
        <v>12830</v>
      </c>
      <c r="L211" s="275">
        <v>17100</v>
      </c>
      <c r="M211" s="275">
        <v>9830</v>
      </c>
      <c r="N211" s="275">
        <v>15505</v>
      </c>
      <c r="O211" s="275">
        <v>10980</v>
      </c>
      <c r="P211" s="275">
        <v>15860</v>
      </c>
      <c r="Q211" s="275">
        <v>4060</v>
      </c>
      <c r="R211" s="180">
        <f t="shared" si="55"/>
        <v>274000</v>
      </c>
    </row>
    <row r="212" s="62" customFormat="1" ht="24.75" customHeight="1" spans="1:18">
      <c r="A212" s="93" t="s">
        <v>264</v>
      </c>
      <c r="B212" s="94"/>
      <c r="C212" s="163">
        <f>SUM(D212:Q212)</f>
        <v>55000</v>
      </c>
      <c r="D212" s="276">
        <f t="shared" ref="D212:Q212" si="58">SUM(D213:D214)</f>
        <v>0</v>
      </c>
      <c r="E212" s="275">
        <v>0</v>
      </c>
      <c r="F212" s="275">
        <f t="shared" si="58"/>
        <v>8200</v>
      </c>
      <c r="G212" s="275">
        <f t="shared" si="58"/>
        <v>11500</v>
      </c>
      <c r="H212" s="275">
        <f t="shared" si="58"/>
        <v>5100</v>
      </c>
      <c r="I212" s="275">
        <f t="shared" si="58"/>
        <v>3600</v>
      </c>
      <c r="J212" s="275">
        <f t="shared" si="58"/>
        <v>10000</v>
      </c>
      <c r="K212" s="275">
        <f t="shared" si="58"/>
        <v>5200</v>
      </c>
      <c r="L212" s="275">
        <f t="shared" si="58"/>
        <v>3000</v>
      </c>
      <c r="M212" s="275">
        <f t="shared" si="58"/>
        <v>2700</v>
      </c>
      <c r="N212" s="275">
        <f t="shared" si="58"/>
        <v>4000</v>
      </c>
      <c r="O212" s="275">
        <f t="shared" si="58"/>
        <v>1700</v>
      </c>
      <c r="P212" s="275">
        <f t="shared" si="58"/>
        <v>0</v>
      </c>
      <c r="Q212" s="275">
        <f t="shared" si="58"/>
        <v>0</v>
      </c>
      <c r="R212" s="180">
        <f t="shared" si="55"/>
        <v>55000</v>
      </c>
    </row>
    <row r="213" s="62" customFormat="1" ht="24.75" customHeight="1" spans="1:18">
      <c r="A213" s="277" t="s">
        <v>265</v>
      </c>
      <c r="B213" s="94"/>
      <c r="C213" s="163">
        <f>SUM(D213:Q213)</f>
        <v>55000</v>
      </c>
      <c r="D213" s="276"/>
      <c r="E213" s="275">
        <v>0</v>
      </c>
      <c r="F213" s="182">
        <v>8200</v>
      </c>
      <c r="G213" s="182">
        <v>11500</v>
      </c>
      <c r="H213" s="182">
        <v>5100</v>
      </c>
      <c r="I213" s="182">
        <v>3600</v>
      </c>
      <c r="J213" s="182">
        <v>10000</v>
      </c>
      <c r="K213" s="182">
        <v>5200</v>
      </c>
      <c r="L213" s="182">
        <v>3000</v>
      </c>
      <c r="M213" s="182">
        <v>2700</v>
      </c>
      <c r="N213" s="182">
        <v>4000</v>
      </c>
      <c r="O213" s="182">
        <v>1700</v>
      </c>
      <c r="P213" s="182">
        <v>0</v>
      </c>
      <c r="Q213" s="182">
        <v>0</v>
      </c>
      <c r="R213" s="180">
        <f t="shared" si="55"/>
        <v>55000</v>
      </c>
    </row>
    <row r="214" s="62" customFormat="1" ht="24.75" customHeight="1" spans="1:18">
      <c r="A214" s="278" t="s">
        <v>266</v>
      </c>
      <c r="B214" s="94"/>
      <c r="C214" s="163">
        <f>SUM(D214:Q214)</f>
        <v>0</v>
      </c>
      <c r="D214" s="276"/>
      <c r="E214" s="275"/>
      <c r="F214" s="275"/>
      <c r="G214" s="275"/>
      <c r="H214" s="275"/>
      <c r="I214" s="275"/>
      <c r="J214" s="275"/>
      <c r="K214" s="275"/>
      <c r="L214" s="275"/>
      <c r="M214" s="275"/>
      <c r="N214" s="275"/>
      <c r="O214" s="275"/>
      <c r="P214" s="275"/>
      <c r="Q214" s="275"/>
      <c r="R214" s="180">
        <f t="shared" si="55"/>
        <v>0</v>
      </c>
    </row>
    <row r="215" s="62" customFormat="1" ht="24.75" customHeight="1" spans="1:18">
      <c r="A215" s="93" t="s">
        <v>267</v>
      </c>
      <c r="B215" s="94"/>
      <c r="C215" s="163"/>
      <c r="D215" s="276"/>
      <c r="E215" s="275"/>
      <c r="F215" s="275"/>
      <c r="G215" s="275"/>
      <c r="H215" s="275"/>
      <c r="I215" s="275"/>
      <c r="J215" s="275"/>
      <c r="K215" s="275"/>
      <c r="L215" s="275"/>
      <c r="M215" s="275"/>
      <c r="N215" s="275"/>
      <c r="O215" s="275"/>
      <c r="P215" s="275"/>
      <c r="Q215" s="275"/>
      <c r="R215" s="180">
        <f t="shared" si="55"/>
        <v>0</v>
      </c>
    </row>
    <row r="216" s="62" customFormat="1" ht="24.75" customHeight="1" spans="1:18">
      <c r="A216" s="93" t="s">
        <v>268</v>
      </c>
      <c r="B216" s="94"/>
      <c r="C216" s="163">
        <f>SUM(D216:Q216)</f>
        <v>841000</v>
      </c>
      <c r="D216" s="96">
        <f t="shared" ref="D216:Q216" si="59">SUM(D217:D218)</f>
        <v>0</v>
      </c>
      <c r="E216" s="95">
        <f t="shared" si="59"/>
        <v>0</v>
      </c>
      <c r="F216" s="95">
        <f t="shared" si="59"/>
        <v>122000</v>
      </c>
      <c r="G216" s="142">
        <f t="shared" si="59"/>
        <v>104000</v>
      </c>
      <c r="H216" s="142">
        <f t="shared" si="59"/>
        <v>67000</v>
      </c>
      <c r="I216" s="142">
        <f t="shared" si="59"/>
        <v>50000</v>
      </c>
      <c r="J216" s="142">
        <f t="shared" si="59"/>
        <v>6000</v>
      </c>
      <c r="K216" s="142">
        <f t="shared" si="59"/>
        <v>63000</v>
      </c>
      <c r="L216" s="142">
        <f t="shared" si="59"/>
        <v>194000</v>
      </c>
      <c r="M216" s="142">
        <f t="shared" si="59"/>
        <v>47000</v>
      </c>
      <c r="N216" s="142">
        <f t="shared" si="59"/>
        <v>26000</v>
      </c>
      <c r="O216" s="142">
        <f t="shared" si="59"/>
        <v>42000</v>
      </c>
      <c r="P216" s="142">
        <f t="shared" si="59"/>
        <v>80000</v>
      </c>
      <c r="Q216" s="142">
        <f t="shared" si="59"/>
        <v>40000</v>
      </c>
      <c r="R216" s="180">
        <f t="shared" si="55"/>
        <v>841000</v>
      </c>
    </row>
    <row r="217" s="62" customFormat="1" ht="24.75" customHeight="1" spans="1:18">
      <c r="A217" s="93" t="s">
        <v>269</v>
      </c>
      <c r="B217" s="94"/>
      <c r="C217" s="163">
        <f>SUM(D217:Q217)</f>
        <v>815000</v>
      </c>
      <c r="D217" s="96"/>
      <c r="E217" s="95"/>
      <c r="F217" s="182">
        <v>96000</v>
      </c>
      <c r="G217" s="182">
        <v>104000</v>
      </c>
      <c r="H217" s="182">
        <v>67000</v>
      </c>
      <c r="I217" s="182">
        <v>50000</v>
      </c>
      <c r="J217" s="182">
        <v>6000</v>
      </c>
      <c r="K217" s="182">
        <v>63000</v>
      </c>
      <c r="L217" s="182">
        <v>194000</v>
      </c>
      <c r="M217" s="182">
        <v>47000</v>
      </c>
      <c r="N217" s="182">
        <v>26000</v>
      </c>
      <c r="O217" s="182">
        <v>42000</v>
      </c>
      <c r="P217" s="182">
        <v>80000</v>
      </c>
      <c r="Q217" s="182">
        <v>40000</v>
      </c>
      <c r="R217" s="180">
        <f t="shared" si="55"/>
        <v>815000</v>
      </c>
    </row>
    <row r="218" s="62" customFormat="1" ht="24.75" customHeight="1" spans="1:18">
      <c r="A218" s="93" t="s">
        <v>270</v>
      </c>
      <c r="B218" s="279"/>
      <c r="C218" s="163">
        <f>SUM(D218:Q218)</f>
        <v>26000</v>
      </c>
      <c r="D218" s="96"/>
      <c r="E218" s="95"/>
      <c r="F218" s="182">
        <v>26000</v>
      </c>
      <c r="G218" s="142"/>
      <c r="H218" s="142"/>
      <c r="I218" s="142"/>
      <c r="J218" s="142"/>
      <c r="K218" s="142"/>
      <c r="L218" s="142"/>
      <c r="M218" s="142"/>
      <c r="N218" s="142"/>
      <c r="O218" s="142"/>
      <c r="P218" s="142"/>
      <c r="Q218" s="142"/>
      <c r="R218" s="180">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69444444444444" right="0.169444444444444" top="0.379861111111111" bottom="0.419444444444444" header="0.3" footer="0.3"/>
  <pageSetup paperSize="8"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7"/>
  <sheetViews>
    <sheetView workbookViewId="0">
      <selection activeCell="A7" sqref="$A7:$XFD12"/>
    </sheetView>
  </sheetViews>
  <sheetFormatPr defaultColWidth="6.875" defaultRowHeight="13.5" outlineLevelCol="7"/>
  <cols>
    <col min="1" max="1" width="10.125" style="20" customWidth="1"/>
    <col min="2" max="2" width="20.875" style="20" customWidth="1"/>
    <col min="3" max="3" width="17.25" style="20" customWidth="1"/>
    <col min="4" max="6" width="17.375" style="20" customWidth="1"/>
    <col min="7" max="7" width="25.75" style="20" customWidth="1"/>
    <col min="8" max="8" width="14.875" style="20" customWidth="1"/>
    <col min="9" max="16384" width="6.875" style="20"/>
  </cols>
  <sheetData>
    <row r="1" s="20" customFormat="1" ht="18" customHeight="1"/>
    <row r="2" ht="18.75" customHeight="1" spans="1:8">
      <c r="A2" s="3" t="s">
        <v>273</v>
      </c>
      <c r="B2" s="3"/>
      <c r="C2" s="3"/>
      <c r="D2" s="3"/>
      <c r="E2" s="3"/>
      <c r="F2" s="3"/>
      <c r="G2" s="3"/>
      <c r="H2" s="3"/>
    </row>
    <row r="3" s="20" customFormat="1" ht="12.75" customHeight="1"/>
    <row r="4" s="20" customFormat="1" ht="27.75" customHeight="1" spans="1:8">
      <c r="A4" s="4"/>
      <c r="B4" s="4"/>
      <c r="C4" s="5"/>
      <c r="D4" s="5"/>
      <c r="E4" s="5"/>
      <c r="F4" s="5"/>
      <c r="G4" s="5"/>
      <c r="H4" s="6" t="s">
        <v>2</v>
      </c>
    </row>
    <row r="5" ht="21" customHeight="1" spans="1:8">
      <c r="A5" s="7" t="s">
        <v>274</v>
      </c>
      <c r="B5" s="7" t="s">
        <v>275</v>
      </c>
      <c r="C5" s="7" t="s">
        <v>276</v>
      </c>
      <c r="D5" s="7" t="s">
        <v>277</v>
      </c>
      <c r="E5" s="7" t="s">
        <v>278</v>
      </c>
      <c r="F5" s="7" t="s">
        <v>279</v>
      </c>
      <c r="G5" s="7" t="s">
        <v>280</v>
      </c>
      <c r="H5" s="10" t="s">
        <v>8</v>
      </c>
    </row>
    <row r="6" ht="24" customHeight="1" spans="1:8">
      <c r="A6" s="7"/>
      <c r="B6" s="7"/>
      <c r="C6" s="7"/>
      <c r="D6" s="7"/>
      <c r="E6" s="7"/>
      <c r="F6" s="7"/>
      <c r="G6" s="7"/>
      <c r="H6" s="33"/>
    </row>
    <row r="7" ht="28" customHeight="1" spans="1:8">
      <c r="A7" s="22" t="s">
        <v>5</v>
      </c>
      <c r="B7" s="23"/>
      <c r="C7" s="22"/>
      <c r="D7" s="22"/>
      <c r="E7" s="24"/>
      <c r="F7" s="22"/>
      <c r="G7" s="22"/>
      <c r="H7" s="25">
        <f>H8</f>
        <v>135</v>
      </c>
    </row>
    <row r="8" s="20" customFormat="1" ht="28" customHeight="1" spans="1:8">
      <c r="A8" s="22" t="s">
        <v>994</v>
      </c>
      <c r="B8" s="23" t="s">
        <v>995</v>
      </c>
      <c r="C8" s="22"/>
      <c r="D8" s="22"/>
      <c r="E8" s="24"/>
      <c r="F8" s="22"/>
      <c r="G8" s="22"/>
      <c r="H8" s="25">
        <f>H9</f>
        <v>135</v>
      </c>
    </row>
    <row r="9" ht="28" customHeight="1" spans="1:8">
      <c r="A9" s="22" t="s">
        <v>387</v>
      </c>
      <c r="B9" s="23" t="s">
        <v>996</v>
      </c>
      <c r="C9" s="22"/>
      <c r="D9" s="22"/>
      <c r="E9" s="24"/>
      <c r="F9" s="22"/>
      <c r="G9" s="22"/>
      <c r="H9" s="25">
        <f>SUM(H10:H12)</f>
        <v>135</v>
      </c>
    </row>
    <row r="10" ht="28" customHeight="1" spans="1:8">
      <c r="A10" s="22" t="s">
        <v>997</v>
      </c>
      <c r="B10" s="23" t="s">
        <v>998</v>
      </c>
      <c r="C10" s="22" t="s">
        <v>999</v>
      </c>
      <c r="D10" s="22"/>
      <c r="E10" s="24">
        <v>44218.5135185185</v>
      </c>
      <c r="F10" s="22" t="s">
        <v>857</v>
      </c>
      <c r="G10" s="22" t="s">
        <v>1000</v>
      </c>
      <c r="H10" s="25">
        <v>0</v>
      </c>
    </row>
    <row r="11" ht="28" customHeight="1" spans="1:8">
      <c r="A11" s="22" t="s">
        <v>1001</v>
      </c>
      <c r="B11" s="23" t="s">
        <v>1002</v>
      </c>
      <c r="C11" s="22" t="s">
        <v>1003</v>
      </c>
      <c r="D11" s="22" t="s">
        <v>1004</v>
      </c>
      <c r="E11" s="24">
        <v>44557.4396643518</v>
      </c>
      <c r="F11" s="22" t="s">
        <v>1005</v>
      </c>
      <c r="G11" s="22" t="s">
        <v>1006</v>
      </c>
      <c r="H11" s="25">
        <v>122</v>
      </c>
    </row>
    <row r="12" ht="28" customHeight="1" spans="1:8">
      <c r="A12" s="22" t="s">
        <v>1007</v>
      </c>
      <c r="B12" s="23" t="s">
        <v>1008</v>
      </c>
      <c r="C12" s="22" t="s">
        <v>1009</v>
      </c>
      <c r="D12" s="22" t="s">
        <v>1010</v>
      </c>
      <c r="E12" s="24">
        <v>44197.6920833333</v>
      </c>
      <c r="F12" s="22" t="s">
        <v>1005</v>
      </c>
      <c r="G12" s="22" t="s">
        <v>1011</v>
      </c>
      <c r="H12" s="25">
        <v>13</v>
      </c>
    </row>
    <row r="13" s="20" customFormat="1" ht="25.5" customHeight="1"/>
    <row r="14" s="20" customFormat="1" ht="25.5" customHeight="1"/>
    <row r="15" s="20" customFormat="1" ht="25.5" customHeight="1"/>
    <row r="16" s="20" customFormat="1" ht="25.5" customHeight="1"/>
    <row r="17" s="20" customFormat="1" ht="25.5" customHeight="1"/>
    <row r="18" s="20" customFormat="1" ht="25.5" customHeight="1"/>
    <row r="19" s="20" customFormat="1" ht="25.5" customHeight="1"/>
    <row r="20" s="20" customFormat="1" ht="25.5" customHeight="1" spans="1:7">
      <c r="A20" s="26"/>
      <c r="B20" s="26"/>
      <c r="C20" s="26"/>
      <c r="D20" s="26"/>
      <c r="E20" s="26"/>
      <c r="F20" s="26"/>
      <c r="G20" s="26"/>
    </row>
    <row r="21" s="20" customFormat="1" ht="25.5" customHeight="1" spans="1:7">
      <c r="A21" s="26"/>
      <c r="B21" s="26"/>
      <c r="C21" s="26"/>
      <c r="D21" s="26"/>
      <c r="E21" s="26"/>
      <c r="F21" s="26"/>
      <c r="G21" s="26"/>
    </row>
    <row r="22" s="20" customFormat="1" ht="25.5" customHeight="1"/>
    <row r="23" s="20" customFormat="1" ht="25.5" customHeight="1"/>
    <row r="24" s="20" customFormat="1" ht="25.5" customHeight="1"/>
    <row r="25" s="20" customFormat="1" ht="25.5" customHeight="1"/>
    <row r="26" s="20" customFormat="1" ht="25.5" customHeight="1"/>
    <row r="27" s="20" customFormat="1" ht="25.5" customHeight="1"/>
    <row r="28" s="20" customFormat="1" ht="25.5" customHeight="1"/>
    <row r="29" s="20" customFormat="1" ht="25.5" customHeight="1"/>
    <row r="30" s="20" customFormat="1" ht="25.5" customHeight="1"/>
    <row r="31" s="20" customFormat="1" ht="25.5" customHeight="1"/>
    <row r="32" s="20" customFormat="1" ht="25.5" customHeight="1"/>
    <row r="33" s="20" customFormat="1" ht="25.5" customHeight="1"/>
    <row r="34" s="20" customFormat="1" ht="25.5" customHeight="1"/>
    <row r="35" s="20" customFormat="1" ht="25.5" customHeight="1"/>
    <row r="36" s="20" customFormat="1" ht="25.5" customHeight="1"/>
    <row r="37" s="20" customFormat="1" ht="25.5" customHeight="1"/>
    <row r="38" s="20" customFormat="1" ht="25.5" customHeight="1"/>
    <row r="39" s="20" customFormat="1" ht="25.5" customHeight="1"/>
    <row r="40" s="20" customFormat="1" ht="25.5" customHeight="1"/>
    <row r="41" s="20" customFormat="1" ht="25.5" customHeight="1"/>
    <row r="42" s="20" customFormat="1" ht="25.5" customHeight="1"/>
    <row r="43" s="20" customFormat="1" ht="25.5" customHeight="1"/>
    <row r="44" s="20" customFormat="1" ht="25.5" customHeight="1"/>
    <row r="45" s="20" customFormat="1" ht="25.5" customHeight="1"/>
    <row r="46" s="20" customFormat="1" ht="25.5" customHeight="1"/>
    <row r="47" s="20" customFormat="1" ht="25.5" customHeight="1"/>
    <row r="48" s="20" customFormat="1" ht="25.5" customHeight="1"/>
    <row r="49" s="20" customFormat="1" ht="25.5" customHeight="1"/>
    <row r="50" s="20" customFormat="1" ht="25.5" customHeight="1"/>
    <row r="51" s="20" customFormat="1" ht="25.5" customHeight="1"/>
    <row r="52" s="20" customFormat="1" ht="25.5" customHeight="1"/>
    <row r="53" s="20" customFormat="1" ht="25.5" customHeight="1"/>
    <row r="54" s="20" customFormat="1" ht="25.5" customHeight="1"/>
    <row r="55" s="20" customFormat="1" ht="25.5" customHeight="1"/>
    <row r="56" s="20" customFormat="1" ht="25.5" customHeight="1"/>
    <row r="57" s="20" customFormat="1" ht="25.5" customHeight="1"/>
    <row r="58" s="20" customFormat="1" ht="25.5" customHeight="1"/>
    <row r="59" s="20" customFormat="1" ht="25.5" customHeight="1"/>
    <row r="60" s="20" customFormat="1" ht="25.5" customHeight="1"/>
    <row r="61" s="20" customFormat="1" ht="25.5" customHeight="1"/>
    <row r="62" s="20" customFormat="1" ht="25.5" customHeight="1"/>
    <row r="63" s="20" customFormat="1" ht="25.5" customHeight="1"/>
    <row r="64" s="20" customFormat="1" ht="25.5" customHeight="1"/>
    <row r="65" s="20" customFormat="1" ht="25.5" customHeight="1"/>
    <row r="66" s="20" customFormat="1" ht="25.5" customHeight="1"/>
    <row r="67" s="20" customFormat="1" ht="25.5" customHeight="1"/>
    <row r="68" s="20" customFormat="1" ht="25.5" customHeight="1"/>
    <row r="69" s="20" customFormat="1" ht="25.5" customHeight="1"/>
    <row r="70" s="20" customFormat="1" ht="25.5" customHeight="1"/>
    <row r="71" s="20" customFormat="1" ht="25.5" customHeight="1"/>
    <row r="72" s="20" customFormat="1" ht="25.5" customHeight="1"/>
    <row r="73" s="20" customFormat="1" ht="25.5" customHeight="1"/>
    <row r="74" s="20" customFormat="1" ht="25.5" customHeight="1"/>
    <row r="75" s="20" customFormat="1" ht="25.5" customHeight="1"/>
    <row r="76" s="20" customFormat="1" ht="25.5" customHeight="1"/>
    <row r="77" s="20" customFormat="1" ht="25.5" customHeight="1"/>
    <row r="78" s="20" customFormat="1" ht="25.5" customHeight="1"/>
    <row r="79" s="20" customFormat="1" ht="25.5" customHeight="1"/>
    <row r="80" s="20" customFormat="1" ht="25.5" customHeight="1"/>
    <row r="81" s="20" customFormat="1" ht="25.5" customHeight="1"/>
    <row r="82" s="20" customFormat="1" ht="25.5" customHeight="1"/>
    <row r="83" s="20" customFormat="1" ht="25.5" customHeight="1"/>
    <row r="84" s="20" customFormat="1" ht="25.5" customHeight="1"/>
    <row r="85" s="20" customFormat="1" ht="25.5" customHeight="1"/>
    <row r="86" s="20" customFormat="1" ht="25.5" customHeight="1"/>
    <row r="87" s="20" customFormat="1" ht="25.5" customHeight="1"/>
    <row r="88" s="20" customFormat="1" ht="25.5" customHeight="1"/>
    <row r="89" s="20" customFormat="1" ht="25.5" customHeight="1"/>
    <row r="90" s="20" customFormat="1" ht="25.5" customHeight="1"/>
    <row r="91" s="20" customFormat="1" ht="25.5" customHeight="1"/>
    <row r="92" s="20" customFormat="1" ht="25.5" customHeight="1"/>
    <row r="93" s="20" customFormat="1" ht="25.5" customHeight="1"/>
    <row r="94" s="20" customFormat="1" ht="25.5" customHeight="1"/>
    <row r="95" s="20" customFormat="1" ht="25.5" customHeight="1"/>
    <row r="96" s="20" customFormat="1" ht="25.5" customHeight="1"/>
    <row r="97" s="20" customFormat="1" ht="25.5" customHeight="1"/>
    <row r="98" s="20" customFormat="1" ht="25.5" customHeight="1"/>
    <row r="99" s="20" customFormat="1" ht="25.5" customHeight="1"/>
    <row r="100" s="20" customFormat="1" ht="25.5" customHeight="1"/>
    <row r="101" s="20" customFormat="1" ht="25.5" customHeight="1"/>
    <row r="102" s="20" customFormat="1" ht="25.5" customHeight="1"/>
    <row r="103" s="20" customFormat="1" ht="25.5" customHeight="1"/>
    <row r="104" s="20" customFormat="1" ht="25.5" customHeight="1"/>
    <row r="105" s="20" customFormat="1" ht="25.5" customHeight="1"/>
    <row r="106" s="20" customFormat="1" ht="25.5" customHeight="1"/>
    <row r="107" s="20" customFormat="1" ht="25.5" customHeight="1"/>
    <row r="108" s="20" customFormat="1" ht="25.5" customHeight="1"/>
    <row r="109" s="20" customFormat="1" ht="25.5" customHeight="1"/>
    <row r="110" s="20" customFormat="1" ht="25.5" customHeight="1"/>
    <row r="111" s="20" customFormat="1" ht="25.5" customHeight="1"/>
    <row r="112" s="20" customFormat="1" ht="25.5" customHeight="1"/>
    <row r="113" s="20" customFormat="1" ht="25.5" customHeight="1"/>
    <row r="114" s="20" customFormat="1" ht="25.5" customHeight="1"/>
    <row r="115" s="20" customFormat="1" ht="25.5" customHeight="1"/>
    <row r="116" s="20" customFormat="1" ht="25.5" customHeight="1"/>
    <row r="117" s="20" customFormat="1" ht="25.5" customHeight="1"/>
    <row r="118" s="20" customFormat="1" ht="25.5" customHeight="1"/>
    <row r="119" s="20" customFormat="1" ht="25.5" customHeight="1"/>
    <row r="120" s="20" customFormat="1" ht="25.5" customHeight="1"/>
    <row r="121" s="20" customFormat="1" ht="25.5" customHeight="1"/>
    <row r="122" s="20" customFormat="1" ht="25.5" customHeight="1"/>
    <row r="123" s="20" customFormat="1" ht="25.5" customHeight="1"/>
    <row r="124" s="20" customFormat="1" ht="25.5" customHeight="1"/>
    <row r="125" s="20" customFormat="1" ht="25.5" customHeight="1"/>
    <row r="126" s="20" customFormat="1" ht="25.5" customHeight="1"/>
    <row r="127" s="20" customFormat="1" ht="25.5" customHeight="1"/>
    <row r="128" s="20" customFormat="1" ht="25.5" customHeight="1"/>
    <row r="129" s="20" customFormat="1" ht="25.5" customHeight="1"/>
    <row r="130" s="20" customFormat="1" ht="25.5" customHeight="1"/>
    <row r="131" s="20" customFormat="1" ht="25.5" customHeight="1"/>
    <row r="132" s="20" customFormat="1" ht="25.5" customHeight="1"/>
    <row r="133" s="20" customFormat="1" ht="25.5" customHeight="1"/>
    <row r="134" s="20" customFormat="1" ht="25.5" customHeight="1"/>
    <row r="135" s="20" customFormat="1" ht="25.5" customHeight="1"/>
    <row r="136" s="20" customFormat="1" ht="25.5" customHeight="1"/>
    <row r="137" s="20" customFormat="1" ht="25.5" customHeight="1"/>
    <row r="138" s="20" customFormat="1" ht="25.5" customHeight="1"/>
    <row r="139" s="20" customFormat="1" ht="25.5" customHeight="1"/>
    <row r="140" s="20" customFormat="1" ht="25.5" customHeight="1"/>
    <row r="141" s="20" customFormat="1" ht="25.5" customHeight="1"/>
    <row r="142" s="20" customFormat="1" ht="25.5" customHeight="1"/>
    <row r="143" s="20" customFormat="1" ht="25.5" customHeight="1"/>
    <row r="144" s="20" customFormat="1" ht="25.5" customHeight="1"/>
    <row r="145" s="20" customFormat="1" ht="25.5" customHeight="1"/>
    <row r="146" s="20" customFormat="1" ht="25.5" customHeight="1"/>
    <row r="147" s="20" customFormat="1" ht="25.5" customHeight="1"/>
    <row r="148" s="20" customFormat="1" ht="25.5" customHeight="1"/>
    <row r="149" s="20" customFormat="1" ht="25.5" customHeight="1"/>
    <row r="150" s="20" customFormat="1" ht="25.5" customHeight="1"/>
    <row r="151" s="20" customFormat="1" ht="25.5" customHeight="1"/>
    <row r="152" s="20" customFormat="1" ht="25.5" customHeight="1"/>
    <row r="153" s="20" customFormat="1" ht="25.5" customHeight="1"/>
    <row r="154" s="20" customFormat="1" ht="25.5" customHeight="1"/>
    <row r="155" s="20" customFormat="1" ht="25.5" customHeight="1"/>
    <row r="156" s="20" customFormat="1" ht="25.5" customHeight="1"/>
    <row r="157" s="20" customFormat="1" ht="25.5" customHeight="1"/>
    <row r="158" s="20" customFormat="1" ht="25.5" customHeight="1"/>
    <row r="159" s="20" customFormat="1" ht="25.5" customHeight="1"/>
    <row r="160" s="20" customFormat="1" ht="25.5" customHeight="1"/>
    <row r="161" s="20" customFormat="1" ht="25.5" customHeight="1"/>
    <row r="162" s="20" customFormat="1" ht="25.5" customHeight="1"/>
    <row r="163" s="20" customFormat="1" ht="25.5" customHeight="1"/>
    <row r="164" s="20" customFormat="1" ht="25.5" customHeight="1"/>
    <row r="165" s="20" customFormat="1" ht="25.5" customHeight="1"/>
    <row r="166" s="20" customFormat="1" ht="25.5" customHeight="1"/>
    <row r="167" s="20" customFormat="1" ht="25.5" customHeight="1"/>
    <row r="168" s="20" customFormat="1" ht="25.5" customHeight="1"/>
    <row r="169" s="20" customFormat="1" ht="25.5" customHeight="1"/>
    <row r="170" s="20" customFormat="1" ht="25.5" customHeight="1"/>
    <row r="171" s="20" customFormat="1" ht="25.5" customHeight="1"/>
    <row r="172" s="20" customFormat="1" ht="25.5" customHeight="1"/>
    <row r="173" s="20" customFormat="1" ht="25.5" customHeight="1"/>
    <row r="174" s="20" customFormat="1" ht="25.5" customHeight="1"/>
    <row r="175" s="20" customFormat="1" ht="25.5" customHeight="1"/>
    <row r="176" s="20" customFormat="1" ht="25.5" customHeight="1"/>
    <row r="177" s="20" customFormat="1" ht="25.5" customHeight="1"/>
    <row r="178" s="20" customFormat="1" ht="25.5" customHeight="1"/>
    <row r="179" s="20" customFormat="1" ht="25.5" customHeight="1"/>
    <row r="180" s="20" customFormat="1" ht="25.5" customHeight="1"/>
    <row r="181" s="20" customFormat="1" ht="25.5" customHeight="1"/>
    <row r="182" s="20" customFormat="1" ht="25.5" customHeight="1"/>
    <row r="183" s="20" customFormat="1" ht="25.5" customHeight="1"/>
    <row r="184" s="20" customFormat="1" ht="25.5" customHeight="1"/>
    <row r="185" s="20" customFormat="1" ht="25.5" customHeight="1"/>
    <row r="186" s="20" customFormat="1" ht="25.5" customHeight="1"/>
    <row r="187" s="20" customFormat="1" ht="25.5" customHeight="1"/>
    <row r="188" s="20" customFormat="1" ht="25.5" customHeight="1"/>
    <row r="189" s="20" customFormat="1" ht="25.5" customHeight="1"/>
    <row r="190" s="20" customFormat="1" ht="25.5" customHeight="1"/>
    <row r="191" s="20" customFormat="1" ht="25.5" customHeight="1"/>
    <row r="192" s="20" customFormat="1" ht="25.5" customHeight="1"/>
    <row r="193" s="20" customFormat="1" ht="25.5" customHeight="1"/>
    <row r="194" s="20" customFormat="1" ht="25.5" customHeight="1"/>
    <row r="195" s="20" customFormat="1" ht="25.5" customHeight="1"/>
    <row r="196" s="20" customFormat="1" ht="25.5" customHeight="1"/>
    <row r="197" s="20" customFormat="1" ht="25.5" customHeight="1"/>
    <row r="198" s="20" customFormat="1" ht="25.5" customHeight="1"/>
    <row r="199" s="20" customFormat="1" ht="25.5" customHeight="1"/>
    <row r="200" s="20" customFormat="1" ht="25.5" customHeight="1"/>
    <row r="201" s="20" customFormat="1" ht="25.5" customHeight="1"/>
    <row r="202" s="20" customFormat="1" ht="25.5" customHeight="1"/>
    <row r="203" s="20" customFormat="1" ht="25.5" customHeight="1"/>
    <row r="204" s="20" customFormat="1" ht="25.5" customHeight="1"/>
    <row r="205" s="20" customFormat="1" ht="25.5" customHeight="1"/>
    <row r="206" s="20" customFormat="1" ht="25.5" customHeight="1"/>
    <row r="207" s="20" customFormat="1" ht="25.5" customHeight="1"/>
    <row r="208" s="20" customFormat="1" ht="25.5" customHeight="1"/>
    <row r="209" s="20" customFormat="1" ht="25.5" customHeight="1"/>
    <row r="210" s="20" customFormat="1" ht="25.5" customHeight="1"/>
    <row r="211" s="20" customFormat="1" ht="25.5" customHeight="1"/>
    <row r="212" s="20" customFormat="1" ht="25.5" customHeight="1"/>
    <row r="213" s="20" customFormat="1" ht="25.5" customHeight="1"/>
    <row r="214" s="20" customFormat="1" ht="25.5" customHeight="1"/>
    <row r="215" s="20" customFormat="1" ht="25.5" customHeight="1"/>
    <row r="216" s="20" customFormat="1" ht="25.5" customHeight="1"/>
    <row r="217" s="20" customFormat="1" ht="25.5" customHeight="1"/>
    <row r="218" s="20" customFormat="1" ht="25.5" customHeight="1"/>
    <row r="219" s="20" customFormat="1" ht="25.5" customHeight="1"/>
    <row r="220" s="20" customFormat="1" ht="25.5" customHeight="1"/>
    <row r="221" s="20" customFormat="1" ht="25.5" customHeight="1"/>
    <row r="222" s="20" customFormat="1" ht="25.5" customHeight="1"/>
    <row r="223" s="20" customFormat="1" ht="25.5" customHeight="1"/>
    <row r="224" s="20" customFormat="1" ht="25.5" customHeight="1"/>
    <row r="225" s="20" customFormat="1" ht="25.5" customHeight="1"/>
    <row r="226" s="20" customFormat="1" ht="25.5" customHeight="1"/>
    <row r="227" s="20" customFormat="1" ht="25.5" customHeight="1"/>
    <row r="228" s="20" customFormat="1" ht="25.5" customHeight="1"/>
    <row r="229" s="20" customFormat="1" ht="25.5" customHeight="1"/>
    <row r="230" s="20" customFormat="1" ht="25.5" customHeight="1"/>
    <row r="231" s="20" customFormat="1" ht="25.5" customHeight="1"/>
    <row r="232" s="20" customFormat="1" ht="25.5" customHeight="1"/>
    <row r="233" s="20" customFormat="1" ht="25.5" customHeight="1"/>
    <row r="234" s="20" customFormat="1" ht="25.5" customHeight="1"/>
    <row r="235" s="20" customFormat="1" ht="25.5" customHeight="1"/>
    <row r="236" s="20" customFormat="1" ht="25.5" customHeight="1"/>
    <row r="237" s="20" customFormat="1" ht="25.5" customHeight="1"/>
    <row r="238" s="20" customFormat="1" ht="25.5" customHeight="1"/>
    <row r="239" s="20" customFormat="1" ht="25.5" customHeight="1"/>
    <row r="240" s="20" customFormat="1" ht="25.5" customHeight="1"/>
    <row r="241" s="20" customFormat="1" ht="25.5" customHeight="1"/>
    <row r="242" s="20" customFormat="1" ht="25.5" customHeight="1"/>
    <row r="243" s="20" customFormat="1" ht="25.5" customHeight="1"/>
    <row r="244" s="20" customFormat="1" ht="25.5" customHeight="1"/>
    <row r="245" s="20" customFormat="1" ht="25.5" customHeight="1"/>
    <row r="246" s="20" customFormat="1" ht="25.5" customHeight="1"/>
    <row r="247" s="20" customFormat="1" ht="25.5" customHeight="1"/>
    <row r="248" s="20" customFormat="1" ht="25.5" customHeight="1"/>
    <row r="249" s="20" customFormat="1" ht="25.5" customHeight="1"/>
    <row r="250" s="20" customFormat="1" ht="25.5" customHeight="1"/>
    <row r="251" s="20" customFormat="1" ht="25.5" customHeight="1"/>
    <row r="252" s="20" customFormat="1" ht="25.5" customHeight="1"/>
    <row r="253" s="20" customFormat="1" ht="25.5" customHeight="1"/>
    <row r="254" s="20" customFormat="1" ht="25.5" customHeight="1"/>
    <row r="255" s="20" customFormat="1" ht="25.5" customHeight="1"/>
    <row r="256" s="20" customFormat="1" ht="25.5" customHeight="1"/>
    <row r="257" s="20" customFormat="1" ht="25.5" customHeight="1"/>
    <row r="258" s="20" customFormat="1" ht="25.5" customHeight="1"/>
    <row r="259" s="20" customFormat="1" ht="25.5" customHeight="1"/>
    <row r="260" s="20" customFormat="1" ht="25.5" customHeight="1"/>
    <row r="261" s="20" customFormat="1" ht="25.5" customHeight="1"/>
    <row r="262" s="20" customFormat="1" ht="25.5" customHeight="1"/>
    <row r="263" s="20" customFormat="1" ht="25.5" customHeight="1"/>
    <row r="264" s="20" customFormat="1" ht="25.5" customHeight="1"/>
    <row r="265" s="20" customFormat="1" ht="25.5" customHeight="1"/>
    <row r="266" s="20" customFormat="1" ht="25.5" customHeight="1"/>
    <row r="267" s="20" customFormat="1" ht="25.5" customHeight="1"/>
    <row r="268" s="20" customFormat="1" ht="25.5" customHeight="1"/>
    <row r="269" s="20" customFormat="1" ht="25.5" customHeight="1"/>
    <row r="270" s="20" customFormat="1" ht="25.5" customHeight="1"/>
    <row r="271" s="20" customFormat="1" ht="25.5" customHeight="1"/>
    <row r="272" s="20" customFormat="1" ht="25.5" customHeight="1"/>
    <row r="273" s="20" customFormat="1" ht="25.5" customHeight="1"/>
    <row r="274" s="20" customFormat="1" ht="25.5" customHeight="1"/>
    <row r="275" s="20" customFormat="1" ht="25.5" customHeight="1"/>
    <row r="276" s="20" customFormat="1" ht="25.5" customHeight="1"/>
    <row r="277" s="20" customFormat="1" ht="25.5" customHeight="1"/>
    <row r="278" s="20" customFormat="1" ht="25.5" customHeight="1"/>
    <row r="279" s="20" customFormat="1" ht="25.5" customHeight="1"/>
    <row r="280" s="20" customFormat="1" ht="25.5" customHeight="1"/>
    <row r="281" s="20" customFormat="1" ht="25.5" customHeight="1"/>
    <row r="282" s="20" customFormat="1" ht="25.5" customHeight="1"/>
    <row r="283" s="20" customFormat="1" ht="25.5" customHeight="1"/>
    <row r="284" s="20" customFormat="1" ht="25.5" customHeight="1"/>
    <row r="285" s="20" customFormat="1" ht="25.5" customHeight="1"/>
    <row r="286" s="20" customFormat="1" ht="25.5" customHeight="1"/>
    <row r="287" s="20" customFormat="1" ht="25.5" customHeight="1"/>
    <row r="288" s="20" customFormat="1" ht="25.5" customHeight="1"/>
    <row r="289" s="20" customFormat="1" ht="25.5" customHeight="1"/>
    <row r="290" s="20" customFormat="1" ht="25.5" customHeight="1"/>
    <row r="291" s="20" customFormat="1" ht="25.5" customHeight="1"/>
    <row r="292" s="20" customFormat="1" ht="25.5" customHeight="1"/>
    <row r="293" s="20" customFormat="1" ht="25.5" customHeight="1"/>
    <row r="294" s="20" customFormat="1" ht="25.5" customHeight="1"/>
    <row r="295" s="20" customFormat="1" ht="25.5" customHeight="1"/>
    <row r="296" s="20" customFormat="1" ht="25.5" customHeight="1"/>
    <row r="297" s="20" customFormat="1" ht="25.5" customHeight="1"/>
    <row r="298" s="20" customFormat="1" ht="25.5" customHeight="1"/>
    <row r="299" s="20" customFormat="1" ht="25.5" customHeight="1"/>
    <row r="300" s="20" customFormat="1" ht="25.5" customHeight="1"/>
    <row r="301" s="20" customFormat="1" ht="25.5" customHeight="1"/>
    <row r="302" s="20" customFormat="1" ht="25.5" customHeight="1"/>
    <row r="303" s="20" customFormat="1" ht="25.5" customHeight="1"/>
    <row r="304" s="20" customFormat="1" ht="25.5" customHeight="1"/>
    <row r="305" s="20" customFormat="1" ht="25.5" customHeight="1"/>
    <row r="306" s="20" customFormat="1" ht="25.5" customHeight="1"/>
    <row r="307" s="20" customFormat="1" ht="25.5" customHeight="1"/>
    <row r="308" s="20" customFormat="1" ht="25.5" customHeight="1"/>
    <row r="309" s="20" customFormat="1" ht="25.5" customHeight="1"/>
    <row r="310" s="20" customFormat="1" ht="25.5" customHeight="1"/>
    <row r="311" s="20" customFormat="1" ht="25.5" customHeight="1"/>
    <row r="312" s="20" customFormat="1" ht="25.5" customHeight="1"/>
    <row r="313" s="20" customFormat="1" ht="25.5" customHeight="1"/>
    <row r="314" s="20" customFormat="1" ht="25.5" customHeight="1"/>
    <row r="315" s="20" customFormat="1" ht="25.5" customHeight="1"/>
    <row r="316" s="20" customFormat="1" ht="25.5" customHeight="1"/>
    <row r="317" s="20" customFormat="1" ht="25.5" customHeight="1"/>
    <row r="318" s="20" customFormat="1" ht="25.5" customHeight="1"/>
    <row r="319" s="20" customFormat="1" ht="25.5" customHeight="1"/>
    <row r="320" s="20" customFormat="1" ht="25.5" customHeight="1"/>
    <row r="321" s="20" customFormat="1" ht="25.5" customHeight="1"/>
    <row r="322" s="20" customFormat="1" ht="25.5" customHeight="1"/>
    <row r="323" s="20" customFormat="1" ht="25.5" customHeight="1"/>
    <row r="324" s="20" customFormat="1" ht="25.5" customHeight="1"/>
    <row r="325" s="20" customFormat="1" ht="25.5" customHeight="1"/>
    <row r="326" s="20" customFormat="1" ht="25.5" customHeight="1"/>
    <row r="327" s="20" customFormat="1" ht="25.5" customHeight="1"/>
    <row r="328" s="20" customFormat="1" ht="25.5" customHeight="1"/>
    <row r="329" s="20" customFormat="1" ht="25.5" customHeight="1"/>
    <row r="330" s="20" customFormat="1" ht="25.5" customHeight="1"/>
    <row r="331" s="20" customFormat="1" ht="25.5" customHeight="1"/>
    <row r="332" s="20" customFormat="1" ht="25.5" customHeight="1"/>
    <row r="333" s="20" customFormat="1" ht="25.5" customHeight="1"/>
    <row r="334" s="20" customFormat="1" ht="25.5" customHeight="1"/>
    <row r="335" s="20" customFormat="1" ht="25.5" customHeight="1"/>
    <row r="336" s="20" customFormat="1" ht="25.5" customHeight="1"/>
    <row r="337" s="20" customFormat="1" ht="25.5" customHeight="1"/>
    <row r="338" s="20" customFormat="1" ht="25.5" customHeight="1"/>
    <row r="339" s="20" customFormat="1" ht="25.5" customHeight="1"/>
    <row r="340" s="20" customFormat="1" ht="25.5" customHeight="1"/>
    <row r="341" s="20" customFormat="1" ht="25.5" customHeight="1"/>
    <row r="342" s="20" customFormat="1" ht="25.5" customHeight="1"/>
    <row r="343" s="20" customFormat="1" ht="25.5" customHeight="1"/>
    <row r="344" s="20" customFormat="1" ht="25.5" customHeight="1"/>
    <row r="345" s="20" customFormat="1" ht="25.5" customHeight="1"/>
    <row r="346" s="20" customFormat="1" ht="25.5" customHeight="1"/>
    <row r="347" s="20" customFormat="1" ht="25.5" customHeight="1"/>
    <row r="348" s="20" customFormat="1" ht="25.5" customHeight="1"/>
    <row r="349" s="20" customFormat="1" ht="25.5" customHeight="1"/>
    <row r="350" s="20" customFormat="1" ht="25.5" customHeight="1"/>
    <row r="351" s="20" customFormat="1" ht="25.5" customHeight="1"/>
    <row r="352" s="20" customFormat="1" ht="25.5" customHeight="1"/>
    <row r="353" s="20" customFormat="1" ht="25.5" customHeight="1"/>
    <row r="354" s="20" customFormat="1" ht="25.5" customHeight="1"/>
    <row r="355" s="20" customFormat="1" ht="25.5" customHeight="1"/>
    <row r="356" s="20" customFormat="1" ht="25.5" customHeight="1"/>
    <row r="357" s="20" customFormat="1" ht="25.5" customHeight="1"/>
    <row r="358" s="20" customFormat="1" ht="25.5" customHeight="1"/>
    <row r="359" s="20" customFormat="1" ht="25.5" customHeight="1"/>
    <row r="360" s="20" customFormat="1" ht="25.5" customHeight="1"/>
    <row r="361" s="20" customFormat="1" ht="25.5" customHeight="1"/>
    <row r="362" s="20" customFormat="1" ht="25.5" customHeight="1"/>
    <row r="363" s="20" customFormat="1" ht="25.5" customHeight="1"/>
    <row r="364" s="20" customFormat="1" ht="25.5" customHeight="1"/>
    <row r="365" s="20" customFormat="1" ht="25.5" customHeight="1"/>
    <row r="366" s="20" customFormat="1" ht="25.5" customHeight="1"/>
    <row r="367" s="20" customFormat="1" ht="25.5" customHeight="1"/>
    <row r="368" s="20" customFormat="1" ht="25.5" customHeight="1"/>
    <row r="369" s="20" customFormat="1" ht="25.5" customHeight="1"/>
    <row r="370" s="20" customFormat="1" ht="25.5" customHeight="1"/>
    <row r="371" s="20" customFormat="1" ht="25.5" customHeight="1"/>
    <row r="372" s="20" customFormat="1" ht="25.5" customHeight="1"/>
    <row r="373" s="20" customFormat="1" ht="25.5" customHeight="1"/>
    <row r="374" s="20" customFormat="1" ht="25.5" customHeight="1"/>
    <row r="375" s="20" customFormat="1" ht="25.5" customHeight="1"/>
    <row r="376" s="20" customFormat="1" ht="25.5" customHeight="1"/>
    <row r="377" s="20" customFormat="1" ht="25.5" customHeight="1"/>
    <row r="378" s="20" customFormat="1" ht="25.5" customHeight="1"/>
    <row r="379" s="20" customFormat="1" ht="25.5" customHeight="1"/>
    <row r="380" s="20" customFormat="1" ht="25.5" customHeight="1"/>
    <row r="381" s="20" customFormat="1" ht="25.5" customHeight="1"/>
    <row r="382" s="20" customFormat="1" ht="25.5" customHeight="1"/>
    <row r="383" s="20" customFormat="1" ht="25.5" customHeight="1"/>
    <row r="384" s="20" customFormat="1" ht="25.5" customHeight="1"/>
    <row r="385" s="20" customFormat="1" ht="25.5" customHeight="1"/>
    <row r="386" s="20" customFormat="1" ht="25.5" customHeight="1"/>
    <row r="387" s="20" customFormat="1" ht="25.5" customHeight="1"/>
    <row r="388" s="20" customFormat="1" ht="25.5" customHeight="1"/>
    <row r="389" s="20" customFormat="1" ht="25.5" customHeight="1"/>
    <row r="390" s="20" customFormat="1" ht="25.5" customHeight="1"/>
    <row r="391" s="20" customFormat="1" ht="25.5" customHeight="1"/>
    <row r="392" s="20" customFormat="1" ht="25.5" customHeight="1"/>
    <row r="393" s="20" customFormat="1" ht="25.5" customHeight="1"/>
    <row r="394" s="20" customFormat="1" ht="25.5" customHeight="1"/>
    <row r="395" s="20" customFormat="1" ht="25.5" customHeight="1"/>
    <row r="396" s="20" customFormat="1" ht="25.5" customHeight="1"/>
    <row r="397" s="20" customFormat="1" ht="25.5" customHeight="1"/>
    <row r="398" s="20" customFormat="1" ht="25.5" customHeight="1"/>
    <row r="399" s="20" customFormat="1" ht="25.5" customHeight="1"/>
    <row r="400" s="20" customFormat="1" ht="25.5" customHeight="1"/>
    <row r="401" s="20" customFormat="1" ht="25.5" customHeight="1"/>
    <row r="402" s="20" customFormat="1" ht="25.5" customHeight="1"/>
    <row r="403" s="20" customFormat="1" ht="25.5" customHeight="1"/>
    <row r="404" s="20" customFormat="1" ht="25.5" customHeight="1"/>
    <row r="405" s="20" customFormat="1" ht="25.5" customHeight="1"/>
    <row r="406" s="20" customFormat="1" ht="25.5" customHeight="1"/>
    <row r="407" s="20" customFormat="1" ht="25.5" customHeight="1"/>
    <row r="408" s="20" customFormat="1" ht="25.5" customHeight="1"/>
    <row r="409" s="20" customFormat="1" ht="25.5" customHeight="1"/>
    <row r="410" s="20" customFormat="1" ht="25.5" customHeight="1"/>
    <row r="411" s="20" customFormat="1" ht="25.5" customHeight="1"/>
    <row r="412" s="20" customFormat="1" ht="25.5" customHeight="1"/>
    <row r="413" s="20" customFormat="1" ht="25.5" customHeight="1"/>
    <row r="414" s="20" customFormat="1" ht="25.5" customHeight="1"/>
    <row r="415" s="20" customFormat="1" ht="25.5" customHeight="1"/>
    <row r="416" s="20" customFormat="1" ht="25.5" customHeight="1"/>
    <row r="417" s="20" customFormat="1" ht="25.5" customHeight="1"/>
    <row r="418" s="20" customFormat="1" ht="25.5" customHeight="1"/>
    <row r="419" s="20" customFormat="1" ht="25.5" customHeight="1"/>
    <row r="420" s="20" customFormat="1" ht="25.5" customHeight="1"/>
    <row r="421" s="20" customFormat="1" ht="25.5" customHeight="1"/>
    <row r="422" s="20" customFormat="1" ht="25.5" customHeight="1"/>
    <row r="423" s="20" customFormat="1" ht="25.5" customHeight="1"/>
    <row r="424" s="20" customFormat="1" ht="25.5" customHeight="1"/>
    <row r="425" s="20" customFormat="1" ht="25.5" customHeight="1"/>
    <row r="426" s="20" customFormat="1" ht="25.5" customHeight="1"/>
    <row r="427" s="20" customFormat="1" ht="25.5" customHeight="1"/>
    <row r="428" s="20" customFormat="1" ht="25.5" customHeight="1"/>
    <row r="429" s="20" customFormat="1" ht="25.5" customHeight="1"/>
    <row r="430" s="20" customFormat="1" ht="25.5" customHeight="1"/>
    <row r="431" s="20" customFormat="1" ht="25.5" customHeight="1"/>
    <row r="432" s="20" customFormat="1" ht="25.5" customHeight="1"/>
    <row r="433" s="20" customFormat="1" ht="25.5" customHeight="1"/>
    <row r="434" s="20" customFormat="1" ht="25.5" customHeight="1"/>
    <row r="435" s="20" customFormat="1" ht="25.5" customHeight="1"/>
    <row r="436" s="20" customFormat="1" ht="25.5" customHeight="1"/>
    <row r="437" s="20" customFormat="1" ht="25.5" customHeight="1"/>
    <row r="438" s="20" customFormat="1" ht="25.5" customHeight="1"/>
    <row r="439" s="20" customFormat="1" ht="25.5" customHeight="1"/>
    <row r="440" s="20" customFormat="1" ht="25.5" customHeight="1"/>
    <row r="441" s="20" customFormat="1" ht="25.5" customHeight="1"/>
    <row r="442" s="20" customFormat="1" ht="25.5" customHeight="1"/>
    <row r="443" s="20" customFormat="1" ht="25.5" customHeight="1"/>
    <row r="444" s="20" customFormat="1" ht="25.5" customHeight="1"/>
    <row r="445" s="20" customFormat="1" ht="25.5" customHeight="1"/>
    <row r="446" s="20" customFormat="1" ht="25.5" customHeight="1"/>
    <row r="447" s="20" customFormat="1" ht="25.5" customHeight="1"/>
    <row r="448" s="20" customFormat="1" ht="25.5" customHeight="1"/>
    <row r="449" s="20" customFormat="1" ht="25.5" customHeight="1"/>
    <row r="450" s="20" customFormat="1" ht="25.5" customHeight="1"/>
    <row r="451" s="20" customFormat="1" ht="25.5" customHeight="1"/>
    <row r="452" s="20" customFormat="1" ht="25.5" customHeight="1"/>
    <row r="453" s="20" customFormat="1" ht="25.5" customHeight="1"/>
    <row r="454" s="20" customFormat="1" ht="25.5" customHeight="1"/>
    <row r="455" s="20" customFormat="1" ht="25.5" customHeight="1"/>
    <row r="456" s="20" customFormat="1" ht="25.5" customHeight="1"/>
    <row r="457" s="20" customFormat="1" ht="25.5" customHeight="1"/>
    <row r="458" s="20" customFormat="1" ht="25.5" customHeight="1"/>
    <row r="459" s="20" customFormat="1" ht="25.5" customHeight="1"/>
    <row r="460" s="20" customFormat="1" ht="25.5" customHeight="1"/>
    <row r="461" s="20" customFormat="1" ht="25.5" customHeight="1"/>
    <row r="462" s="20" customFormat="1" ht="25.5" customHeight="1"/>
    <row r="463" s="20" customFormat="1" ht="25.5" customHeight="1"/>
    <row r="464" s="20" customFormat="1" ht="25.5" customHeight="1"/>
    <row r="465" s="20" customFormat="1" ht="25.5" customHeight="1"/>
    <row r="466" s="20" customFormat="1" ht="25.5" customHeight="1"/>
    <row r="467" s="20" customFormat="1" ht="25.5" customHeight="1"/>
    <row r="468" s="20" customFormat="1" ht="25.5" customHeight="1"/>
    <row r="469" s="20" customFormat="1" ht="25.5" customHeight="1"/>
    <row r="470" s="20" customFormat="1" ht="25.5" customHeight="1"/>
    <row r="471" s="20" customFormat="1" ht="25.5" customHeight="1"/>
    <row r="472" s="20" customFormat="1" ht="25.5" customHeight="1"/>
    <row r="473" s="20" customFormat="1" ht="25.5" customHeight="1"/>
    <row r="474" s="20" customFormat="1" ht="25.5" customHeight="1"/>
    <row r="475" s="20" customFormat="1" ht="25.5" customHeight="1"/>
    <row r="476" s="20" customFormat="1" ht="25.5" customHeight="1"/>
    <row r="477" s="20" customFormat="1" ht="25.5" customHeight="1"/>
    <row r="478" s="20" customFormat="1" ht="25.5" customHeight="1"/>
    <row r="479" s="20" customFormat="1" ht="25.5" customHeight="1"/>
    <row r="480" s="20" customFormat="1" ht="25.5" customHeight="1"/>
    <row r="481" s="20" customFormat="1" ht="25.5" customHeight="1"/>
    <row r="482" s="20" customFormat="1" ht="25.5" customHeight="1"/>
    <row r="483" s="20" customFormat="1" ht="25.5" customHeight="1"/>
    <row r="484" s="20" customFormat="1" ht="25.5" customHeight="1"/>
    <row r="485" s="20" customFormat="1" ht="25.5" customHeight="1"/>
    <row r="486" s="20" customFormat="1" ht="25.5" customHeight="1"/>
    <row r="487" s="20" customFormat="1" ht="25.5" customHeight="1"/>
    <row r="488" s="20" customFormat="1" ht="25.5" customHeight="1"/>
    <row r="489" s="20" customFormat="1" ht="25.5" customHeight="1"/>
    <row r="490" s="20" customFormat="1" ht="25.5" customHeight="1"/>
    <row r="491" s="20" customFormat="1" ht="25.5" customHeight="1"/>
    <row r="492" s="20" customFormat="1" ht="25.5" customHeight="1"/>
    <row r="493" s="20" customFormat="1" ht="25.5" customHeight="1"/>
    <row r="494" s="20" customFormat="1" ht="25.5" customHeight="1"/>
    <row r="495" s="20" customFormat="1" ht="25.5" customHeight="1"/>
    <row r="496" s="20" customFormat="1" ht="25.5" customHeight="1"/>
    <row r="497" s="20" customFormat="1" ht="25.5" customHeight="1"/>
    <row r="498" s="20" customFormat="1" ht="25.5" customHeight="1"/>
    <row r="499" s="20" customFormat="1" ht="25.5" customHeight="1"/>
    <row r="500" s="20" customFormat="1" ht="25.5" customHeight="1"/>
    <row r="501" s="20" customFormat="1" ht="25.5" customHeight="1"/>
    <row r="502" s="20" customFormat="1" ht="25.5" customHeight="1"/>
    <row r="503" s="20" customFormat="1" ht="25.5" customHeight="1"/>
    <row r="504" s="20" customFormat="1" ht="25.5" customHeight="1"/>
    <row r="505" s="20" customFormat="1" ht="25.5" customHeight="1"/>
    <row r="506" s="20" customFormat="1" ht="25.5" customHeight="1"/>
    <row r="507" s="20" customFormat="1" ht="25.5" customHeight="1"/>
    <row r="508" s="20" customFormat="1" ht="25.5" customHeight="1"/>
    <row r="509" s="20" customFormat="1" ht="25.5" customHeight="1"/>
    <row r="510" s="20" customFormat="1" ht="25.5" customHeight="1"/>
    <row r="511" s="20" customFormat="1" ht="25.5" customHeight="1"/>
    <row r="512" s="20" customFormat="1" ht="25.5" customHeight="1"/>
    <row r="513" s="20" customFormat="1" ht="25.5" customHeight="1"/>
    <row r="514" s="20" customFormat="1" ht="25.5" customHeight="1"/>
    <row r="515" s="20" customFormat="1" ht="25.5" customHeight="1"/>
    <row r="516" s="20" customFormat="1" ht="25.5" customHeight="1"/>
    <row r="517" s="20" customFormat="1" ht="25.5" customHeight="1"/>
    <row r="518" s="20" customFormat="1" ht="25.5" customHeight="1"/>
    <row r="519" s="20" customFormat="1" ht="25.5" customHeight="1"/>
    <row r="520" s="20" customFormat="1" ht="25.5" customHeight="1"/>
    <row r="521" s="20" customFormat="1" ht="25.5" customHeight="1"/>
    <row r="522" s="20" customFormat="1" ht="25.5" customHeight="1"/>
    <row r="523" s="20" customFormat="1" ht="25.5" customHeight="1"/>
    <row r="524" s="20" customFormat="1" ht="25.5" customHeight="1"/>
    <row r="525" s="20" customFormat="1" ht="25.5" customHeight="1"/>
    <row r="526" s="20" customFormat="1" ht="25.5" customHeight="1"/>
    <row r="527" s="20" customFormat="1" ht="25.5" customHeight="1"/>
    <row r="528" s="20" customFormat="1" ht="25.5" customHeight="1"/>
    <row r="529" s="20" customFormat="1" ht="25.5" customHeight="1"/>
    <row r="530" s="20" customFormat="1" ht="25.5" customHeight="1"/>
    <row r="531" s="20" customFormat="1" ht="25.5" customHeight="1"/>
    <row r="532" s="20" customFormat="1" ht="25.5" customHeight="1"/>
    <row r="533" s="20" customFormat="1" ht="25.5" customHeight="1"/>
    <row r="534" s="20" customFormat="1" ht="25.5" customHeight="1"/>
    <row r="535" s="20" customFormat="1" ht="25.5" customHeight="1"/>
    <row r="536" s="20" customFormat="1" ht="25.5" customHeight="1"/>
    <row r="537" s="20" customFormat="1" ht="25.5" customHeight="1"/>
    <row r="538" s="20" customFormat="1" ht="25.5" customHeight="1"/>
    <row r="539" s="20" customFormat="1" ht="25.5" customHeight="1"/>
    <row r="540" s="20" customFormat="1" ht="25.5" customHeight="1"/>
    <row r="541" s="20" customFormat="1" ht="25.5" customHeight="1"/>
    <row r="542" s="20" customFormat="1" ht="25.5" customHeight="1"/>
    <row r="543" s="20" customFormat="1" ht="25.5" customHeight="1"/>
    <row r="544" s="20" customFormat="1" ht="25.5" customHeight="1"/>
    <row r="545" s="20" customFormat="1" ht="25.5" customHeight="1"/>
    <row r="546" s="20" customFormat="1" ht="25.5" customHeight="1"/>
    <row r="547" s="20" customFormat="1" ht="25.5" customHeight="1"/>
    <row r="548" s="20" customFormat="1" ht="25.5" customHeight="1"/>
    <row r="549" s="20" customFormat="1" ht="25.5" customHeight="1"/>
    <row r="550" s="20" customFormat="1" ht="25.5" customHeight="1"/>
    <row r="551" s="20" customFormat="1" ht="25.5" customHeight="1"/>
    <row r="552" s="20" customFormat="1" ht="25.5" customHeight="1"/>
    <row r="553" s="20" customFormat="1" ht="25.5" customHeight="1"/>
    <row r="554" s="20" customFormat="1" ht="25.5" customHeight="1"/>
    <row r="555" s="20" customFormat="1" ht="25.5" customHeight="1"/>
    <row r="556" s="20" customFormat="1" ht="25.5" customHeight="1"/>
    <row r="557" s="20" customFormat="1" ht="25.5" customHeight="1"/>
    <row r="558" s="20" customFormat="1" ht="25.5" customHeight="1"/>
    <row r="559" s="20" customFormat="1" ht="25.5" customHeight="1"/>
    <row r="560" s="20" customFormat="1" ht="25.5" customHeight="1"/>
    <row r="561" s="20" customFormat="1" ht="25.5" customHeight="1"/>
    <row r="562" s="20" customFormat="1" ht="25.5" customHeight="1"/>
    <row r="563" s="20" customFormat="1" ht="25.5" customHeight="1"/>
    <row r="564" s="20" customFormat="1" ht="25.5" customHeight="1"/>
    <row r="565" s="20" customFormat="1" ht="25.5" customHeight="1"/>
    <row r="566" s="20" customFormat="1" ht="25.5" customHeight="1"/>
    <row r="567" s="20" customFormat="1" ht="25.5" customHeight="1"/>
    <row r="568" s="20" customFormat="1" ht="25.5" customHeight="1"/>
    <row r="569" s="20" customFormat="1" ht="25.5" customHeight="1"/>
    <row r="570" s="20" customFormat="1" ht="25.5" customHeight="1"/>
    <row r="571" s="20" customFormat="1" ht="25.5" customHeight="1"/>
    <row r="572" s="20" customFormat="1" ht="25.5" customHeight="1"/>
    <row r="573" s="20" customFormat="1" ht="25.5" customHeight="1"/>
    <row r="574" s="20" customFormat="1" ht="25.5" customHeight="1"/>
    <row r="575" s="20" customFormat="1" ht="25.5" customHeight="1"/>
    <row r="576" s="20" customFormat="1" ht="25.5" customHeight="1"/>
    <row r="577" s="20" customFormat="1" ht="25.5" customHeight="1"/>
    <row r="578" s="20" customFormat="1" ht="25.5" customHeight="1"/>
    <row r="579" s="20" customFormat="1" ht="25.5" customHeight="1"/>
    <row r="580" s="20" customFormat="1" ht="25.5" customHeight="1"/>
    <row r="581" s="20" customFormat="1" ht="25.5" customHeight="1"/>
    <row r="582" s="20" customFormat="1" ht="25.5" customHeight="1"/>
    <row r="583" s="20" customFormat="1" ht="25.5" customHeight="1"/>
    <row r="584" s="20" customFormat="1" ht="25.5" customHeight="1"/>
    <row r="585" s="20" customFormat="1" ht="25.5" customHeight="1"/>
    <row r="586" s="20" customFormat="1" ht="25.5" customHeight="1"/>
    <row r="587" s="20" customFormat="1" ht="25.5" customHeight="1"/>
    <row r="588" s="20" customFormat="1" ht="25.5" customHeight="1"/>
    <row r="589" s="20" customFormat="1" ht="25.5" customHeight="1"/>
    <row r="590" s="20" customFormat="1" ht="25.5" customHeight="1"/>
    <row r="591" s="20" customFormat="1" ht="25.5" customHeight="1"/>
    <row r="592" s="20" customFormat="1" ht="25.5" customHeight="1"/>
    <row r="593" s="20" customFormat="1" ht="25.5" customHeight="1"/>
    <row r="594" s="20" customFormat="1" ht="25.5" customHeight="1"/>
    <row r="595" s="20" customFormat="1" ht="25.5" customHeight="1"/>
    <row r="596" s="20" customFormat="1" ht="25.5" customHeight="1"/>
    <row r="597" s="20" customFormat="1" ht="25.5" customHeight="1"/>
    <row r="598" s="20" customFormat="1" ht="25.5" customHeight="1"/>
    <row r="599" s="20" customFormat="1" ht="25.5" customHeight="1"/>
    <row r="600" s="20" customFormat="1" ht="25.5" customHeight="1"/>
    <row r="601" s="20" customFormat="1" ht="25.5" customHeight="1"/>
    <row r="602" s="20" customFormat="1" ht="25.5" customHeight="1"/>
    <row r="603" s="20" customFormat="1" ht="25.5" customHeight="1"/>
    <row r="604" s="20" customFormat="1" ht="25.5" customHeight="1"/>
    <row r="605" s="20" customFormat="1" ht="25.5" customHeight="1"/>
    <row r="606" s="20" customFormat="1" ht="25.5" customHeight="1"/>
    <row r="607" s="20" customFormat="1" ht="25.5" customHeight="1"/>
    <row r="608" s="20" customFormat="1" ht="25.5" customHeight="1"/>
    <row r="609" s="20" customFormat="1" ht="25.5" customHeight="1"/>
    <row r="610" s="20" customFormat="1" ht="25.5" customHeight="1"/>
    <row r="611" s="20" customFormat="1" ht="25.5" customHeight="1"/>
    <row r="612" s="20" customFormat="1" ht="25.5" customHeight="1"/>
    <row r="613" s="20" customFormat="1" ht="25.5" customHeight="1"/>
    <row r="614" s="20" customFormat="1" ht="25.5" customHeight="1"/>
    <row r="615" s="20" customFormat="1" ht="25.5" customHeight="1"/>
    <row r="616" s="20" customFormat="1" ht="25.5" customHeight="1"/>
    <row r="617" s="20" customFormat="1" ht="25.5" customHeight="1"/>
  </sheetData>
  <mergeCells count="8">
    <mergeCell ref="A5:A6"/>
    <mergeCell ref="B5:B6"/>
    <mergeCell ref="C5:C6"/>
    <mergeCell ref="D5:D6"/>
    <mergeCell ref="E5:E6"/>
    <mergeCell ref="F5:F6"/>
    <mergeCell ref="G5:G6"/>
    <mergeCell ref="H5:H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3"/>
  <sheetViews>
    <sheetView workbookViewId="0">
      <selection activeCell="C1" sqref="C$1:D$1048576"/>
    </sheetView>
  </sheetViews>
  <sheetFormatPr defaultColWidth="9" defaultRowHeight="13.5"/>
  <cols>
    <col min="1" max="2" width="14.375" customWidth="1"/>
    <col min="3" max="4" width="21.625" customWidth="1"/>
    <col min="5" max="7" width="14.375" customWidth="1"/>
    <col min="8" max="8" width="14.375" style="27" customWidth="1"/>
  </cols>
  <sheetData>
    <row r="1" ht="18" customHeight="1"/>
    <row r="2" ht="35" customHeight="1" spans="1:8">
      <c r="A2" s="3" t="s">
        <v>273</v>
      </c>
      <c r="B2" s="3"/>
      <c r="C2" s="3"/>
      <c r="D2" s="3"/>
      <c r="E2" s="3"/>
      <c r="F2" s="3"/>
      <c r="G2" s="3"/>
      <c r="H2" s="28"/>
    </row>
    <row r="3" ht="12.75" customHeight="1"/>
    <row r="4" ht="27.75" customHeight="1" spans="1:8">
      <c r="A4" s="29"/>
      <c r="B4" s="29"/>
      <c r="C4" s="5"/>
      <c r="D4" s="5"/>
      <c r="E4" s="5"/>
      <c r="F4" s="5"/>
      <c r="G4" s="5"/>
      <c r="H4" s="6" t="s">
        <v>2</v>
      </c>
    </row>
    <row r="5" ht="28" customHeight="1" spans="1:8">
      <c r="A5" s="7" t="s">
        <v>274</v>
      </c>
      <c r="B5" s="8" t="s">
        <v>275</v>
      </c>
      <c r="C5" s="7" t="s">
        <v>276</v>
      </c>
      <c r="D5" s="7" t="s">
        <v>277</v>
      </c>
      <c r="E5" s="7" t="s">
        <v>278</v>
      </c>
      <c r="F5" s="7" t="s">
        <v>279</v>
      </c>
      <c r="G5" s="7" t="s">
        <v>280</v>
      </c>
      <c r="H5" s="30" t="s">
        <v>8</v>
      </c>
    </row>
    <row r="6" ht="28" customHeight="1" spans="1:8">
      <c r="A6" s="10"/>
      <c r="B6" s="11"/>
      <c r="C6" s="7"/>
      <c r="D6" s="7"/>
      <c r="E6" s="7"/>
      <c r="F6" s="7"/>
      <c r="G6" s="7"/>
      <c r="H6" s="30"/>
    </row>
    <row r="7" s="20" customFormat="1" ht="28" customHeight="1" spans="1:8">
      <c r="A7" s="22" t="s">
        <v>5</v>
      </c>
      <c r="B7" s="31"/>
      <c r="C7" s="22"/>
      <c r="D7" s="22"/>
      <c r="E7" s="24"/>
      <c r="F7" s="22"/>
      <c r="G7" s="22"/>
      <c r="H7" s="32">
        <v>147860</v>
      </c>
    </row>
    <row r="8" ht="28" customHeight="1" spans="1:10">
      <c r="A8" s="22" t="s">
        <v>837</v>
      </c>
      <c r="B8" s="31" t="s">
        <v>838</v>
      </c>
      <c r="C8" s="22"/>
      <c r="D8" s="22"/>
      <c r="E8" s="24"/>
      <c r="F8" s="22"/>
      <c r="G8" s="22"/>
      <c r="H8" s="32">
        <v>147860</v>
      </c>
      <c r="J8" s="20"/>
    </row>
    <row r="9" ht="28" customHeight="1" spans="1:10">
      <c r="A9" s="22" t="s">
        <v>801</v>
      </c>
      <c r="B9" s="31" t="s">
        <v>1012</v>
      </c>
      <c r="C9" s="22"/>
      <c r="D9" s="22"/>
      <c r="E9" s="24"/>
      <c r="F9" s="22"/>
      <c r="G9" s="22"/>
      <c r="H9" s="32">
        <v>147860</v>
      </c>
      <c r="J9" s="20"/>
    </row>
    <row r="10" ht="28" customHeight="1" spans="1:10">
      <c r="A10" s="22" t="s">
        <v>1013</v>
      </c>
      <c r="B10" s="31" t="s">
        <v>1014</v>
      </c>
      <c r="C10" s="22" t="s">
        <v>1015</v>
      </c>
      <c r="D10" s="22" t="s">
        <v>1016</v>
      </c>
      <c r="E10" s="24">
        <v>44340.765787037</v>
      </c>
      <c r="F10" s="22" t="s">
        <v>1017</v>
      </c>
      <c r="G10" s="22" t="s">
        <v>1018</v>
      </c>
      <c r="H10" s="32">
        <v>5000</v>
      </c>
      <c r="J10" s="20"/>
    </row>
    <row r="11" ht="28" customHeight="1" spans="1:10">
      <c r="A11" s="22" t="s">
        <v>1013</v>
      </c>
      <c r="B11" s="31" t="s">
        <v>1014</v>
      </c>
      <c r="C11" s="22" t="s">
        <v>1019</v>
      </c>
      <c r="D11" s="22" t="s">
        <v>1020</v>
      </c>
      <c r="E11" s="24">
        <v>44305.5524074074</v>
      </c>
      <c r="F11" s="22" t="s">
        <v>1017</v>
      </c>
      <c r="G11" s="22" t="s">
        <v>1021</v>
      </c>
      <c r="H11" s="32">
        <v>55000</v>
      </c>
      <c r="I11" s="20"/>
      <c r="J11" s="20"/>
    </row>
    <row r="12" ht="28" customHeight="1" spans="1:8">
      <c r="A12" s="22" t="s">
        <v>1013</v>
      </c>
      <c r="B12" s="31" t="s">
        <v>1014</v>
      </c>
      <c r="C12" s="22" t="s">
        <v>1022</v>
      </c>
      <c r="D12" s="22" t="s">
        <v>1023</v>
      </c>
      <c r="E12" s="24">
        <v>44406.8074421296</v>
      </c>
      <c r="F12" s="22" t="s">
        <v>1017</v>
      </c>
      <c r="G12" s="22" t="s">
        <v>1024</v>
      </c>
      <c r="H12" s="32">
        <v>77060</v>
      </c>
    </row>
    <row r="13" ht="25.5" customHeight="1"/>
    <row r="14" ht="25.5" customHeight="1"/>
    <row r="15" ht="25.5" customHeight="1"/>
    <row r="16" ht="25.5" customHeight="1" spans="1:7">
      <c r="A16" s="26"/>
      <c r="B16" s="26"/>
      <c r="C16" s="26"/>
      <c r="D16" s="26"/>
      <c r="E16" s="26"/>
      <c r="F16" s="26"/>
      <c r="G16" s="26"/>
    </row>
    <row r="17" ht="25.5" customHeight="1" spans="1:7">
      <c r="A17" s="26"/>
      <c r="B17" s="26"/>
      <c r="C17" s="26"/>
      <c r="D17" s="26"/>
      <c r="E17" s="26"/>
      <c r="F17" s="26"/>
      <c r="G17" s="26"/>
    </row>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sheetData>
  <mergeCells count="8">
    <mergeCell ref="A5:A6"/>
    <mergeCell ref="B5:B6"/>
    <mergeCell ref="C5:C6"/>
    <mergeCell ref="D5:D6"/>
    <mergeCell ref="E5:E6"/>
    <mergeCell ref="F5:F6"/>
    <mergeCell ref="G5:G6"/>
    <mergeCell ref="H5:H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7"/>
  <sheetViews>
    <sheetView topLeftCell="B1" workbookViewId="0">
      <selection activeCell="H10" sqref="H10"/>
    </sheetView>
  </sheetViews>
  <sheetFormatPr defaultColWidth="6.875" defaultRowHeight="13.5" outlineLevelCol="7"/>
  <cols>
    <col min="1" max="1" width="10.125" style="20" customWidth="1"/>
    <col min="2" max="8" width="22.25" style="20" customWidth="1"/>
    <col min="9" max="16384" width="6.875" style="20"/>
  </cols>
  <sheetData>
    <row r="1" s="20" customFormat="1" ht="18" customHeight="1"/>
    <row r="2" ht="18.75" customHeight="1" spans="1:8">
      <c r="A2" s="3" t="s">
        <v>1025</v>
      </c>
      <c r="B2" s="21" t="s">
        <v>273</v>
      </c>
      <c r="C2" s="21"/>
      <c r="D2" s="21"/>
      <c r="E2" s="21"/>
      <c r="F2" s="21"/>
      <c r="G2" s="21"/>
      <c r="H2" s="21"/>
    </row>
    <row r="3" s="20" customFormat="1" ht="12.75" customHeight="1"/>
    <row r="4" ht="27.75" customHeight="1" spans="1:8">
      <c r="A4" s="4"/>
      <c r="B4" s="4"/>
      <c r="C4" s="5"/>
      <c r="D4" s="5"/>
      <c r="E4" s="5"/>
      <c r="F4" s="5"/>
      <c r="G4" s="5"/>
      <c r="H4" s="6" t="s">
        <v>2</v>
      </c>
    </row>
    <row r="5" ht="21" customHeight="1" spans="1:8">
      <c r="A5" s="7" t="s">
        <v>274</v>
      </c>
      <c r="B5" s="7" t="s">
        <v>275</v>
      </c>
      <c r="C5" s="7" t="s">
        <v>276</v>
      </c>
      <c r="D5" s="7" t="s">
        <v>277</v>
      </c>
      <c r="E5" s="7" t="s">
        <v>278</v>
      </c>
      <c r="F5" s="7" t="s">
        <v>279</v>
      </c>
      <c r="G5" s="7" t="s">
        <v>280</v>
      </c>
      <c r="H5" s="7" t="s">
        <v>8</v>
      </c>
    </row>
    <row r="6" ht="24" customHeight="1" spans="1:8">
      <c r="A6" s="10"/>
      <c r="B6" s="7"/>
      <c r="C6" s="7"/>
      <c r="D6" s="7"/>
      <c r="E6" s="7"/>
      <c r="F6" s="7"/>
      <c r="G6" s="7"/>
      <c r="H6" s="7"/>
    </row>
    <row r="7" ht="29" customHeight="1" spans="1:8">
      <c r="A7" s="22" t="s">
        <v>5</v>
      </c>
      <c r="B7" s="23"/>
      <c r="C7" s="22"/>
      <c r="D7" s="22"/>
      <c r="E7" s="24"/>
      <c r="F7" s="22"/>
      <c r="G7" s="22"/>
      <c r="H7" s="25">
        <v>122000</v>
      </c>
    </row>
    <row r="8" ht="29" customHeight="1" spans="1:8">
      <c r="A8" s="22" t="s">
        <v>837</v>
      </c>
      <c r="B8" s="23" t="s">
        <v>838</v>
      </c>
      <c r="C8" s="22"/>
      <c r="D8" s="22"/>
      <c r="E8" s="24"/>
      <c r="F8" s="22"/>
      <c r="G8" s="22"/>
      <c r="H8" s="25">
        <v>122000</v>
      </c>
    </row>
    <row r="9" ht="29" customHeight="1" spans="1:8">
      <c r="A9" s="22" t="s">
        <v>801</v>
      </c>
      <c r="B9" s="23" t="s">
        <v>1012</v>
      </c>
      <c r="C9" s="22"/>
      <c r="D9" s="22"/>
      <c r="E9" s="24"/>
      <c r="F9" s="22"/>
      <c r="G9" s="22"/>
      <c r="H9" s="25">
        <v>122000</v>
      </c>
    </row>
    <row r="10" s="20" customFormat="1" ht="29" customHeight="1" spans="1:8">
      <c r="A10" s="22" t="s">
        <v>1026</v>
      </c>
      <c r="B10" s="23" t="s">
        <v>1027</v>
      </c>
      <c r="C10" s="22" t="s">
        <v>1028</v>
      </c>
      <c r="D10" s="22" t="s">
        <v>1029</v>
      </c>
      <c r="E10" s="24">
        <v>44341.7512384259</v>
      </c>
      <c r="F10" s="22" t="s">
        <v>1030</v>
      </c>
      <c r="G10" s="22" t="s">
        <v>1031</v>
      </c>
      <c r="H10" s="25">
        <v>24000</v>
      </c>
    </row>
    <row r="11" s="20" customFormat="1" ht="29" customHeight="1" spans="1:8">
      <c r="A11" s="22" t="s">
        <v>1026</v>
      </c>
      <c r="B11" s="23" t="s">
        <v>1027</v>
      </c>
      <c r="C11" s="22" t="s">
        <v>1032</v>
      </c>
      <c r="D11" s="22" t="s">
        <v>1033</v>
      </c>
      <c r="E11" s="24">
        <v>44372.8712384259</v>
      </c>
      <c r="F11" s="22" t="s">
        <v>1030</v>
      </c>
      <c r="G11" s="22" t="s">
        <v>1034</v>
      </c>
      <c r="H11" s="25">
        <v>29000</v>
      </c>
    </row>
    <row r="12" s="20" customFormat="1" ht="29" customHeight="1" spans="1:8">
      <c r="A12" s="22" t="s">
        <v>1035</v>
      </c>
      <c r="B12" s="23" t="s">
        <v>1036</v>
      </c>
      <c r="C12" s="22" t="s">
        <v>1022</v>
      </c>
      <c r="D12" s="22" t="s">
        <v>1023</v>
      </c>
      <c r="E12" s="24">
        <v>44406.8886689815</v>
      </c>
      <c r="F12" s="22" t="s">
        <v>1030</v>
      </c>
      <c r="G12" s="22" t="s">
        <v>1037</v>
      </c>
      <c r="H12" s="25">
        <v>0</v>
      </c>
    </row>
    <row r="13" s="20" customFormat="1" ht="29" customHeight="1" spans="1:8">
      <c r="A13" s="22" t="s">
        <v>1026</v>
      </c>
      <c r="B13" s="23" t="s">
        <v>1027</v>
      </c>
      <c r="C13" s="22" t="s">
        <v>1022</v>
      </c>
      <c r="D13" s="22" t="s">
        <v>1023</v>
      </c>
      <c r="E13" s="24">
        <v>44406.8886689815</v>
      </c>
      <c r="F13" s="22" t="s">
        <v>1030</v>
      </c>
      <c r="G13" s="22" t="s">
        <v>1038</v>
      </c>
      <c r="H13" s="25">
        <v>20000</v>
      </c>
    </row>
    <row r="14" ht="29" customHeight="1" spans="1:8">
      <c r="A14" s="22" t="s">
        <v>1026</v>
      </c>
      <c r="B14" s="23" t="s">
        <v>1027</v>
      </c>
      <c r="C14" s="22" t="s">
        <v>1022</v>
      </c>
      <c r="D14" s="22" t="s">
        <v>1023</v>
      </c>
      <c r="E14" s="24">
        <v>44406.8074421296</v>
      </c>
      <c r="F14" s="22" t="s">
        <v>1039</v>
      </c>
      <c r="G14" s="22" t="s">
        <v>1040</v>
      </c>
      <c r="H14" s="25">
        <v>20000</v>
      </c>
    </row>
    <row r="15" s="20" customFormat="1" ht="29" customHeight="1" spans="1:8">
      <c r="A15" s="22" t="s">
        <v>1035</v>
      </c>
      <c r="B15" s="23" t="s">
        <v>1036</v>
      </c>
      <c r="C15" s="22" t="s">
        <v>1041</v>
      </c>
      <c r="D15" s="22" t="s">
        <v>1042</v>
      </c>
      <c r="E15" s="24">
        <v>44428.7542824074</v>
      </c>
      <c r="F15" s="22" t="s">
        <v>1030</v>
      </c>
      <c r="G15" s="22" t="s">
        <v>1043</v>
      </c>
      <c r="H15" s="25">
        <v>0</v>
      </c>
    </row>
    <row r="16" s="20" customFormat="1" ht="29" customHeight="1" spans="1:8">
      <c r="A16" s="22" t="s">
        <v>1026</v>
      </c>
      <c r="B16" s="23" t="s">
        <v>1027</v>
      </c>
      <c r="C16" s="22" t="s">
        <v>1041</v>
      </c>
      <c r="D16" s="22" t="s">
        <v>1042</v>
      </c>
      <c r="E16" s="24">
        <v>44428.7542824074</v>
      </c>
      <c r="F16" s="22" t="s">
        <v>1030</v>
      </c>
      <c r="G16" s="22" t="s">
        <v>1043</v>
      </c>
      <c r="H16" s="25">
        <v>23000</v>
      </c>
    </row>
    <row r="17" ht="29" customHeight="1" spans="1:8">
      <c r="A17" s="22" t="s">
        <v>1026</v>
      </c>
      <c r="B17" s="23" t="s">
        <v>1027</v>
      </c>
      <c r="C17" s="22" t="s">
        <v>1044</v>
      </c>
      <c r="D17" s="22" t="s">
        <v>1045</v>
      </c>
      <c r="E17" s="24">
        <v>44526.766099537</v>
      </c>
      <c r="F17" s="22" t="s">
        <v>1039</v>
      </c>
      <c r="G17" s="22" t="s">
        <v>1046</v>
      </c>
      <c r="H17" s="25">
        <v>6000</v>
      </c>
    </row>
    <row r="18" s="20" customFormat="1" ht="25.5" customHeight="1"/>
    <row r="19" s="20" customFormat="1" ht="25.5" customHeight="1"/>
    <row r="20" s="20" customFormat="1" ht="25.5" customHeight="1" spans="1:7">
      <c r="A20" s="26"/>
      <c r="B20" s="26"/>
      <c r="C20" s="26"/>
      <c r="D20" s="26"/>
      <c r="E20" s="26"/>
      <c r="F20" s="26"/>
      <c r="G20" s="26"/>
    </row>
    <row r="21" s="20" customFormat="1" ht="25.5" customHeight="1" spans="1:7">
      <c r="A21" s="26"/>
      <c r="B21" s="26"/>
      <c r="C21" s="26"/>
      <c r="D21" s="26"/>
      <c r="E21" s="26"/>
      <c r="F21" s="26"/>
      <c r="G21" s="26"/>
    </row>
    <row r="22" s="20" customFormat="1" ht="25.5" customHeight="1"/>
    <row r="23" s="20" customFormat="1" ht="25.5" customHeight="1"/>
    <row r="24" s="20" customFormat="1" ht="25.5" customHeight="1"/>
    <row r="25" s="20" customFormat="1" ht="25.5" customHeight="1"/>
    <row r="26" s="20" customFormat="1" ht="25.5" customHeight="1"/>
    <row r="27" s="20" customFormat="1" ht="25.5" customHeight="1"/>
    <row r="28" s="20" customFormat="1" ht="25.5" customHeight="1"/>
    <row r="29" s="20" customFormat="1" ht="25.5" customHeight="1"/>
    <row r="30" s="20" customFormat="1" ht="25.5" customHeight="1"/>
    <row r="31" s="20" customFormat="1" ht="25.5" customHeight="1"/>
    <row r="32" s="20" customFormat="1" ht="25.5" customHeight="1"/>
    <row r="33" s="20" customFormat="1" ht="25.5" customHeight="1"/>
    <row r="34" s="20" customFormat="1" ht="25.5" customHeight="1"/>
    <row r="35" s="20" customFormat="1" ht="25.5" customHeight="1"/>
    <row r="36" s="20" customFormat="1" ht="25.5" customHeight="1"/>
    <row r="37" s="20" customFormat="1" ht="25.5" customHeight="1"/>
    <row r="38" s="20" customFormat="1" ht="25.5" customHeight="1"/>
    <row r="39" s="20" customFormat="1" ht="25.5" customHeight="1"/>
    <row r="40" s="20" customFormat="1" ht="25.5" customHeight="1"/>
    <row r="41" s="20" customFormat="1" ht="25.5" customHeight="1"/>
    <row r="42" s="20" customFormat="1" ht="25.5" customHeight="1"/>
    <row r="43" s="20" customFormat="1" ht="25.5" customHeight="1"/>
    <row r="44" s="20" customFormat="1" ht="25.5" customHeight="1"/>
    <row r="45" s="20" customFormat="1" ht="25.5" customHeight="1"/>
    <row r="46" s="20" customFormat="1" ht="25.5" customHeight="1"/>
    <row r="47" s="20" customFormat="1" ht="25.5" customHeight="1"/>
    <row r="48" s="20" customFormat="1" ht="25.5" customHeight="1"/>
    <row r="49" s="20" customFormat="1" ht="25.5" customHeight="1"/>
    <row r="50" s="20" customFormat="1" ht="25.5" customHeight="1"/>
    <row r="51" s="20" customFormat="1" ht="25.5" customHeight="1"/>
    <row r="52" s="20" customFormat="1" ht="25.5" customHeight="1"/>
    <row r="53" s="20" customFormat="1" ht="25.5" customHeight="1"/>
    <row r="54" s="20" customFormat="1" ht="25.5" customHeight="1"/>
    <row r="55" s="20" customFormat="1" ht="25.5" customHeight="1"/>
    <row r="56" s="20" customFormat="1" ht="25.5" customHeight="1"/>
    <row r="57" s="20" customFormat="1" ht="25.5" customHeight="1"/>
    <row r="58" s="20" customFormat="1" ht="25.5" customHeight="1"/>
    <row r="59" s="20" customFormat="1" ht="25.5" customHeight="1"/>
    <row r="60" s="20" customFormat="1" ht="25.5" customHeight="1"/>
    <row r="61" s="20" customFormat="1" ht="25.5" customHeight="1"/>
    <row r="62" s="20" customFormat="1" ht="25.5" customHeight="1"/>
    <row r="63" s="20" customFormat="1" ht="25.5" customHeight="1"/>
    <row r="64" s="20" customFormat="1" ht="25.5" customHeight="1"/>
    <row r="65" s="20" customFormat="1" ht="25.5" customHeight="1"/>
    <row r="66" s="20" customFormat="1" ht="25.5" customHeight="1"/>
    <row r="67" s="20" customFormat="1" ht="25.5" customHeight="1"/>
    <row r="68" s="20" customFormat="1" ht="25.5" customHeight="1"/>
    <row r="69" s="20" customFormat="1" ht="25.5" customHeight="1"/>
    <row r="70" s="20" customFormat="1" ht="25.5" customHeight="1"/>
    <row r="71" s="20" customFormat="1" ht="25.5" customHeight="1"/>
    <row r="72" s="20" customFormat="1" ht="25.5" customHeight="1"/>
    <row r="73" s="20" customFormat="1" ht="25.5" customHeight="1"/>
    <row r="74" s="20" customFormat="1" ht="25.5" customHeight="1"/>
    <row r="75" s="20" customFormat="1" ht="25.5" customHeight="1"/>
    <row r="76" s="20" customFormat="1" ht="25.5" customHeight="1"/>
    <row r="77" s="20" customFormat="1" ht="25.5" customHeight="1"/>
    <row r="78" s="20" customFormat="1" ht="25.5" customHeight="1"/>
    <row r="79" s="20" customFormat="1" ht="25.5" customHeight="1"/>
    <row r="80" s="20" customFormat="1" ht="25.5" customHeight="1"/>
    <row r="81" s="20" customFormat="1" ht="25.5" customHeight="1"/>
    <row r="82" s="20" customFormat="1" ht="25.5" customHeight="1"/>
    <row r="83" s="20" customFormat="1" ht="25.5" customHeight="1"/>
    <row r="84" s="20" customFormat="1" ht="25.5" customHeight="1"/>
    <row r="85" s="20" customFormat="1" ht="25.5" customHeight="1"/>
    <row r="86" s="20" customFormat="1" ht="25.5" customHeight="1"/>
    <row r="87" s="20" customFormat="1" ht="25.5" customHeight="1"/>
    <row r="88" s="20" customFormat="1" ht="25.5" customHeight="1"/>
    <row r="89" s="20" customFormat="1" ht="25.5" customHeight="1"/>
    <row r="90" s="20" customFormat="1" ht="25.5" customHeight="1"/>
    <row r="91" s="20" customFormat="1" ht="25.5" customHeight="1"/>
    <row r="92" s="20" customFormat="1" ht="25.5" customHeight="1"/>
    <row r="93" s="20" customFormat="1" ht="25.5" customHeight="1"/>
    <row r="94" s="20" customFormat="1" ht="25.5" customHeight="1"/>
    <row r="95" s="20" customFormat="1" ht="25.5" customHeight="1"/>
    <row r="96" s="20" customFormat="1" ht="25.5" customHeight="1"/>
    <row r="97" s="20" customFormat="1" ht="25.5" customHeight="1"/>
    <row r="98" s="20" customFormat="1" ht="25.5" customHeight="1"/>
    <row r="99" s="20" customFormat="1" ht="25.5" customHeight="1"/>
    <row r="100" s="20" customFormat="1" ht="25.5" customHeight="1"/>
    <row r="101" s="20" customFormat="1" ht="25.5" customHeight="1"/>
    <row r="102" s="20" customFormat="1" ht="25.5" customHeight="1"/>
    <row r="103" s="20" customFormat="1" ht="25.5" customHeight="1"/>
    <row r="104" s="20" customFormat="1" ht="25.5" customHeight="1"/>
    <row r="105" s="20" customFormat="1" ht="25.5" customHeight="1"/>
    <row r="106" s="20" customFormat="1" ht="25.5" customHeight="1"/>
    <row r="107" s="20" customFormat="1" ht="25.5" customHeight="1"/>
    <row r="108" s="20" customFormat="1" ht="25.5" customHeight="1"/>
    <row r="109" s="20" customFormat="1" ht="25.5" customHeight="1"/>
    <row r="110" s="20" customFormat="1" ht="25.5" customHeight="1"/>
    <row r="111" s="20" customFormat="1" ht="25.5" customHeight="1"/>
    <row r="112" s="20" customFormat="1" ht="25.5" customHeight="1"/>
    <row r="113" s="20" customFormat="1" ht="25.5" customHeight="1"/>
    <row r="114" s="20" customFormat="1" ht="25.5" customHeight="1"/>
    <row r="115" s="20" customFormat="1" ht="25.5" customHeight="1"/>
    <row r="116" s="20" customFormat="1" ht="25.5" customHeight="1"/>
    <row r="117" s="20" customFormat="1" ht="25.5" customHeight="1"/>
    <row r="118" s="20" customFormat="1" ht="25.5" customHeight="1"/>
    <row r="119" s="20" customFormat="1" ht="25.5" customHeight="1"/>
    <row r="120" s="20" customFormat="1" ht="25.5" customHeight="1"/>
    <row r="121" s="20" customFormat="1" ht="25.5" customHeight="1"/>
    <row r="122" s="20" customFormat="1" ht="25.5" customHeight="1"/>
    <row r="123" s="20" customFormat="1" ht="25.5" customHeight="1"/>
    <row r="124" s="20" customFormat="1" ht="25.5" customHeight="1"/>
    <row r="125" s="20" customFormat="1" ht="25.5" customHeight="1"/>
    <row r="126" s="20" customFormat="1" ht="25.5" customHeight="1"/>
    <row r="127" s="20" customFormat="1" ht="25.5" customHeight="1"/>
    <row r="128" s="20" customFormat="1" ht="25.5" customHeight="1"/>
    <row r="129" s="20" customFormat="1" ht="25.5" customHeight="1"/>
    <row r="130" s="20" customFormat="1" ht="25.5" customHeight="1"/>
    <row r="131" s="20" customFormat="1" ht="25.5" customHeight="1"/>
    <row r="132" s="20" customFormat="1" ht="25.5" customHeight="1"/>
    <row r="133" s="20" customFormat="1" ht="25.5" customHeight="1"/>
    <row r="134" s="20" customFormat="1" ht="25.5" customHeight="1"/>
    <row r="135" s="20" customFormat="1" ht="25.5" customHeight="1"/>
    <row r="136" s="20" customFormat="1" ht="25.5" customHeight="1"/>
    <row r="137" s="20" customFormat="1" ht="25.5" customHeight="1"/>
    <row r="138" s="20" customFormat="1" ht="25.5" customHeight="1"/>
    <row r="139" s="20" customFormat="1" ht="25.5" customHeight="1"/>
    <row r="140" s="20" customFormat="1" ht="25.5" customHeight="1"/>
    <row r="141" s="20" customFormat="1" ht="25.5" customHeight="1"/>
    <row r="142" s="20" customFormat="1" ht="25.5" customHeight="1"/>
    <row r="143" s="20" customFormat="1" ht="25.5" customHeight="1"/>
    <row r="144" s="20" customFormat="1" ht="25.5" customHeight="1"/>
    <row r="145" s="20" customFormat="1" ht="25.5" customHeight="1"/>
    <row r="146" s="20" customFormat="1" ht="25.5" customHeight="1"/>
    <row r="147" s="20" customFormat="1" ht="25.5" customHeight="1"/>
    <row r="148" s="20" customFormat="1" ht="25.5" customHeight="1"/>
    <row r="149" s="20" customFormat="1" ht="25.5" customHeight="1"/>
    <row r="150" s="20" customFormat="1" ht="25.5" customHeight="1"/>
    <row r="151" s="20" customFormat="1" ht="25.5" customHeight="1"/>
    <row r="152" s="20" customFormat="1" ht="25.5" customHeight="1"/>
    <row r="153" s="20" customFormat="1" ht="25.5" customHeight="1"/>
    <row r="154" s="20" customFormat="1" ht="25.5" customHeight="1"/>
    <row r="155" s="20" customFormat="1" ht="25.5" customHeight="1"/>
    <row r="156" s="20" customFormat="1" ht="25.5" customHeight="1"/>
    <row r="157" s="20" customFormat="1" ht="25.5" customHeight="1"/>
    <row r="158" s="20" customFormat="1" ht="25.5" customHeight="1"/>
    <row r="159" s="20" customFormat="1" ht="25.5" customHeight="1"/>
    <row r="160" s="20" customFormat="1" ht="25.5" customHeight="1"/>
    <row r="161" s="20" customFormat="1" ht="25.5" customHeight="1"/>
    <row r="162" s="20" customFormat="1" ht="25.5" customHeight="1"/>
    <row r="163" s="20" customFormat="1" ht="25.5" customHeight="1"/>
    <row r="164" s="20" customFormat="1" ht="25.5" customHeight="1"/>
    <row r="165" s="20" customFormat="1" ht="25.5" customHeight="1"/>
    <row r="166" s="20" customFormat="1" ht="25.5" customHeight="1"/>
    <row r="167" s="20" customFormat="1" ht="25.5" customHeight="1"/>
    <row r="168" s="20" customFormat="1" ht="25.5" customHeight="1"/>
    <row r="169" s="20" customFormat="1" ht="25.5" customHeight="1"/>
    <row r="170" s="20" customFormat="1" ht="25.5" customHeight="1"/>
    <row r="171" s="20" customFormat="1" ht="25.5" customHeight="1"/>
    <row r="172" s="20" customFormat="1" ht="25.5" customHeight="1"/>
    <row r="173" s="20" customFormat="1" ht="25.5" customHeight="1"/>
    <row r="174" s="20" customFormat="1" ht="25.5" customHeight="1"/>
    <row r="175" s="20" customFormat="1" ht="25.5" customHeight="1"/>
    <row r="176" s="20" customFormat="1" ht="25.5" customHeight="1"/>
    <row r="177" s="20" customFormat="1" ht="25.5" customHeight="1"/>
    <row r="178" s="20" customFormat="1" ht="25.5" customHeight="1"/>
    <row r="179" s="20" customFormat="1" ht="25.5" customHeight="1"/>
    <row r="180" s="20" customFormat="1" ht="25.5" customHeight="1"/>
    <row r="181" s="20" customFormat="1" ht="25.5" customHeight="1"/>
    <row r="182" s="20" customFormat="1" ht="25.5" customHeight="1"/>
    <row r="183" s="20" customFormat="1" ht="25.5" customHeight="1"/>
    <row r="184" s="20" customFormat="1" ht="25.5" customHeight="1"/>
    <row r="185" s="20" customFormat="1" ht="25.5" customHeight="1"/>
    <row r="186" s="20" customFormat="1" ht="25.5" customHeight="1"/>
    <row r="187" s="20" customFormat="1" ht="25.5" customHeight="1"/>
    <row r="188" s="20" customFormat="1" ht="25.5" customHeight="1"/>
    <row r="189" s="20" customFormat="1" ht="25.5" customHeight="1"/>
    <row r="190" s="20" customFormat="1" ht="25.5" customHeight="1"/>
    <row r="191" s="20" customFormat="1" ht="25.5" customHeight="1"/>
    <row r="192" s="20" customFormat="1" ht="25.5" customHeight="1"/>
    <row r="193" s="20" customFormat="1" ht="25.5" customHeight="1"/>
    <row r="194" s="20" customFormat="1" ht="25.5" customHeight="1"/>
    <row r="195" s="20" customFormat="1" ht="25.5" customHeight="1"/>
    <row r="196" s="20" customFormat="1" ht="25.5" customHeight="1"/>
    <row r="197" s="20" customFormat="1" ht="25.5" customHeight="1"/>
    <row r="198" s="20" customFormat="1" ht="25.5" customHeight="1"/>
    <row r="199" s="20" customFormat="1" ht="25.5" customHeight="1"/>
    <row r="200" s="20" customFormat="1" ht="25.5" customHeight="1"/>
    <row r="201" s="20" customFormat="1" ht="25.5" customHeight="1"/>
    <row r="202" s="20" customFormat="1" ht="25.5" customHeight="1"/>
    <row r="203" s="20" customFormat="1" ht="25.5" customHeight="1"/>
    <row r="204" s="20" customFormat="1" ht="25.5" customHeight="1"/>
    <row r="205" s="20" customFormat="1" ht="25.5" customHeight="1"/>
    <row r="206" s="20" customFormat="1" ht="25.5" customHeight="1"/>
    <row r="207" s="20" customFormat="1" ht="25.5" customHeight="1"/>
    <row r="208" s="20" customFormat="1" ht="25.5" customHeight="1"/>
    <row r="209" s="20" customFormat="1" ht="25.5" customHeight="1"/>
    <row r="210" s="20" customFormat="1" ht="25.5" customHeight="1"/>
    <row r="211" s="20" customFormat="1" ht="25.5" customHeight="1"/>
    <row r="212" s="20" customFormat="1" ht="25.5" customHeight="1"/>
    <row r="213" s="20" customFormat="1" ht="25.5" customHeight="1"/>
    <row r="214" s="20" customFormat="1" ht="25.5" customHeight="1"/>
    <row r="215" s="20" customFormat="1" ht="25.5" customHeight="1"/>
    <row r="216" s="20" customFormat="1" ht="25.5" customHeight="1"/>
    <row r="217" s="20" customFormat="1" ht="25.5" customHeight="1"/>
    <row r="218" s="20" customFormat="1" ht="25.5" customHeight="1"/>
    <row r="219" s="20" customFormat="1" ht="25.5" customHeight="1"/>
    <row r="220" s="20" customFormat="1" ht="25.5" customHeight="1"/>
    <row r="221" s="20" customFormat="1" ht="25.5" customHeight="1"/>
    <row r="222" s="20" customFormat="1" ht="25.5" customHeight="1"/>
    <row r="223" s="20" customFormat="1" ht="25.5" customHeight="1"/>
    <row r="224" s="20" customFormat="1" ht="25.5" customHeight="1"/>
    <row r="225" s="20" customFormat="1" ht="25.5" customHeight="1"/>
    <row r="226" s="20" customFormat="1" ht="25.5" customHeight="1"/>
    <row r="227" s="20" customFormat="1" ht="25.5" customHeight="1"/>
    <row r="228" s="20" customFormat="1" ht="25.5" customHeight="1"/>
    <row r="229" s="20" customFormat="1" ht="25.5" customHeight="1"/>
    <row r="230" s="20" customFormat="1" ht="25.5" customHeight="1"/>
    <row r="231" s="20" customFormat="1" ht="25.5" customHeight="1"/>
    <row r="232" s="20" customFormat="1" ht="25.5" customHeight="1"/>
    <row r="233" s="20" customFormat="1" ht="25.5" customHeight="1"/>
    <row r="234" s="20" customFormat="1" ht="25.5" customHeight="1"/>
    <row r="235" s="20" customFormat="1" ht="25.5" customHeight="1"/>
    <row r="236" s="20" customFormat="1" ht="25.5" customHeight="1"/>
    <row r="237" s="20" customFormat="1" ht="25.5" customHeight="1"/>
    <row r="238" s="20" customFormat="1" ht="25.5" customHeight="1"/>
    <row r="239" s="20" customFormat="1" ht="25.5" customHeight="1"/>
    <row r="240" s="20" customFormat="1" ht="25.5" customHeight="1"/>
    <row r="241" s="20" customFormat="1" ht="25.5" customHeight="1"/>
    <row r="242" s="20" customFormat="1" ht="25.5" customHeight="1"/>
    <row r="243" s="20" customFormat="1" ht="25.5" customHeight="1"/>
    <row r="244" s="20" customFormat="1" ht="25.5" customHeight="1"/>
    <row r="245" s="20" customFormat="1" ht="25.5" customHeight="1"/>
    <row r="246" s="20" customFormat="1" ht="25.5" customHeight="1"/>
    <row r="247" s="20" customFormat="1" ht="25.5" customHeight="1"/>
    <row r="248" s="20" customFormat="1" ht="25.5" customHeight="1"/>
    <row r="249" s="20" customFormat="1" ht="25.5" customHeight="1"/>
    <row r="250" s="20" customFormat="1" ht="25.5" customHeight="1"/>
    <row r="251" s="20" customFormat="1" ht="25.5" customHeight="1"/>
    <row r="252" s="20" customFormat="1" ht="25.5" customHeight="1"/>
    <row r="253" s="20" customFormat="1" ht="25.5" customHeight="1"/>
    <row r="254" s="20" customFormat="1" ht="25.5" customHeight="1"/>
    <row r="255" s="20" customFormat="1" ht="25.5" customHeight="1"/>
    <row r="256" s="20" customFormat="1" ht="25.5" customHeight="1"/>
    <row r="257" s="20" customFormat="1" ht="25.5" customHeight="1"/>
    <row r="258" s="20" customFormat="1" ht="25.5" customHeight="1"/>
    <row r="259" s="20" customFormat="1" ht="25.5" customHeight="1"/>
    <row r="260" s="20" customFormat="1" ht="25.5" customHeight="1"/>
    <row r="261" s="20" customFormat="1" ht="25.5" customHeight="1"/>
    <row r="262" s="20" customFormat="1" ht="25.5" customHeight="1"/>
    <row r="263" s="20" customFormat="1" ht="25.5" customHeight="1"/>
    <row r="264" s="20" customFormat="1" ht="25.5" customHeight="1"/>
    <row r="265" s="20" customFormat="1" ht="25.5" customHeight="1"/>
    <row r="266" s="20" customFormat="1" ht="25.5" customHeight="1"/>
    <row r="267" s="20" customFormat="1" ht="25.5" customHeight="1"/>
    <row r="268" s="20" customFormat="1" ht="25.5" customHeight="1"/>
    <row r="269" s="20" customFormat="1" ht="25.5" customHeight="1"/>
    <row r="270" s="20" customFormat="1" ht="25.5" customHeight="1"/>
    <row r="271" s="20" customFormat="1" ht="25.5" customHeight="1"/>
    <row r="272" s="20" customFormat="1" ht="25.5" customHeight="1"/>
    <row r="273" s="20" customFormat="1" ht="25.5" customHeight="1"/>
    <row r="274" s="20" customFormat="1" ht="25.5" customHeight="1"/>
    <row r="275" s="20" customFormat="1" ht="25.5" customHeight="1"/>
    <row r="276" s="20" customFormat="1" ht="25.5" customHeight="1"/>
    <row r="277" s="20" customFormat="1" ht="25.5" customHeight="1"/>
    <row r="278" s="20" customFormat="1" ht="25.5" customHeight="1"/>
    <row r="279" s="20" customFormat="1" ht="25.5" customHeight="1"/>
    <row r="280" s="20" customFormat="1" ht="25.5" customHeight="1"/>
    <row r="281" s="20" customFormat="1" ht="25.5" customHeight="1"/>
    <row r="282" s="20" customFormat="1" ht="25.5" customHeight="1"/>
    <row r="283" s="20" customFormat="1" ht="25.5" customHeight="1"/>
    <row r="284" s="20" customFormat="1" ht="25.5" customHeight="1"/>
    <row r="285" s="20" customFormat="1" ht="25.5" customHeight="1"/>
    <row r="286" s="20" customFormat="1" ht="25.5" customHeight="1"/>
    <row r="287" s="20" customFormat="1" ht="25.5" customHeight="1"/>
    <row r="288" s="20" customFormat="1" ht="25.5" customHeight="1"/>
    <row r="289" s="20" customFormat="1" ht="25.5" customHeight="1"/>
    <row r="290" s="20" customFormat="1" ht="25.5" customHeight="1"/>
    <row r="291" s="20" customFormat="1" ht="25.5" customHeight="1"/>
    <row r="292" s="20" customFormat="1" ht="25.5" customHeight="1"/>
    <row r="293" s="20" customFormat="1" ht="25.5" customHeight="1"/>
    <row r="294" s="20" customFormat="1" ht="25.5" customHeight="1"/>
    <row r="295" s="20" customFormat="1" ht="25.5" customHeight="1"/>
    <row r="296" s="20" customFormat="1" ht="25.5" customHeight="1"/>
    <row r="297" s="20" customFormat="1" ht="25.5" customHeight="1"/>
    <row r="298" s="20" customFormat="1" ht="25.5" customHeight="1"/>
    <row r="299" s="20" customFormat="1" ht="25.5" customHeight="1"/>
    <row r="300" s="20" customFormat="1" ht="25.5" customHeight="1"/>
    <row r="301" s="20" customFormat="1" ht="25.5" customHeight="1"/>
    <row r="302" s="20" customFormat="1" ht="25.5" customHeight="1"/>
    <row r="303" s="20" customFormat="1" ht="25.5" customHeight="1"/>
    <row r="304" s="20" customFormat="1" ht="25.5" customHeight="1"/>
    <row r="305" s="20" customFormat="1" ht="25.5" customHeight="1"/>
    <row r="306" s="20" customFormat="1" ht="25.5" customHeight="1"/>
    <row r="307" s="20" customFormat="1" ht="25.5" customHeight="1"/>
    <row r="308" s="20" customFormat="1" ht="25.5" customHeight="1"/>
    <row r="309" s="20" customFormat="1" ht="25.5" customHeight="1"/>
    <row r="310" s="20" customFormat="1" ht="25.5" customHeight="1"/>
    <row r="311" s="20" customFormat="1" ht="25.5" customHeight="1"/>
    <row r="312" s="20" customFormat="1" ht="25.5" customHeight="1"/>
    <row r="313" s="20" customFormat="1" ht="25.5" customHeight="1"/>
    <row r="314" s="20" customFormat="1" ht="25.5" customHeight="1"/>
    <row r="315" s="20" customFormat="1" ht="25.5" customHeight="1"/>
    <row r="316" s="20" customFormat="1" ht="25.5" customHeight="1"/>
    <row r="317" s="20" customFormat="1" ht="25.5" customHeight="1"/>
    <row r="318" s="20" customFormat="1" ht="25.5" customHeight="1"/>
    <row r="319" s="20" customFormat="1" ht="25.5" customHeight="1"/>
    <row r="320" s="20" customFormat="1" ht="25.5" customHeight="1"/>
    <row r="321" s="20" customFormat="1" ht="25.5" customHeight="1"/>
    <row r="322" s="20" customFormat="1" ht="25.5" customHeight="1"/>
    <row r="323" s="20" customFormat="1" ht="25.5" customHeight="1"/>
    <row r="324" s="20" customFormat="1" ht="25.5" customHeight="1"/>
    <row r="325" s="20" customFormat="1" ht="25.5" customHeight="1"/>
    <row r="326" s="20" customFormat="1" ht="25.5" customHeight="1"/>
    <row r="327" s="20" customFormat="1" ht="25.5" customHeight="1"/>
    <row r="328" s="20" customFormat="1" ht="25.5" customHeight="1"/>
    <row r="329" s="20" customFormat="1" ht="25.5" customHeight="1"/>
    <row r="330" s="20" customFormat="1" ht="25.5" customHeight="1"/>
    <row r="331" s="20" customFormat="1" ht="25.5" customHeight="1"/>
    <row r="332" s="20" customFormat="1" ht="25.5" customHeight="1"/>
    <row r="333" s="20" customFormat="1" ht="25.5" customHeight="1"/>
    <row r="334" s="20" customFormat="1" ht="25.5" customHeight="1"/>
    <row r="335" s="20" customFormat="1" ht="25.5" customHeight="1"/>
    <row r="336" s="20" customFormat="1" ht="25.5" customHeight="1"/>
    <row r="337" s="20" customFormat="1" ht="25.5" customHeight="1"/>
    <row r="338" s="20" customFormat="1" ht="25.5" customHeight="1"/>
    <row r="339" s="20" customFormat="1" ht="25.5" customHeight="1"/>
    <row r="340" s="20" customFormat="1" ht="25.5" customHeight="1"/>
    <row r="341" s="20" customFormat="1" ht="25.5" customHeight="1"/>
    <row r="342" s="20" customFormat="1" ht="25.5" customHeight="1"/>
    <row r="343" s="20" customFormat="1" ht="25.5" customHeight="1"/>
    <row r="344" s="20" customFormat="1" ht="25.5" customHeight="1"/>
    <row r="345" s="20" customFormat="1" ht="25.5" customHeight="1"/>
    <row r="346" s="20" customFormat="1" ht="25.5" customHeight="1"/>
    <row r="347" s="20" customFormat="1" ht="25.5" customHeight="1"/>
    <row r="348" s="20" customFormat="1" ht="25.5" customHeight="1"/>
    <row r="349" s="20" customFormat="1" ht="25.5" customHeight="1"/>
    <row r="350" s="20" customFormat="1" ht="25.5" customHeight="1"/>
    <row r="351" s="20" customFormat="1" ht="25.5" customHeight="1"/>
    <row r="352" s="20" customFormat="1" ht="25.5" customHeight="1"/>
    <row r="353" s="20" customFormat="1" ht="25.5" customHeight="1"/>
    <row r="354" s="20" customFormat="1" ht="25.5" customHeight="1"/>
    <row r="355" s="20" customFormat="1" ht="25.5" customHeight="1"/>
    <row r="356" s="20" customFormat="1" ht="25.5" customHeight="1"/>
    <row r="357" s="20" customFormat="1" ht="25.5" customHeight="1"/>
    <row r="358" s="20" customFormat="1" ht="25.5" customHeight="1"/>
    <row r="359" s="20" customFormat="1" ht="25.5" customHeight="1"/>
    <row r="360" s="20" customFormat="1" ht="25.5" customHeight="1"/>
    <row r="361" s="20" customFormat="1" ht="25.5" customHeight="1"/>
    <row r="362" s="20" customFormat="1" ht="25.5" customHeight="1"/>
    <row r="363" s="20" customFormat="1" ht="25.5" customHeight="1"/>
    <row r="364" s="20" customFormat="1" ht="25.5" customHeight="1"/>
    <row r="365" s="20" customFormat="1" ht="25.5" customHeight="1"/>
    <row r="366" s="20" customFormat="1" ht="25.5" customHeight="1"/>
    <row r="367" s="20" customFormat="1" ht="25.5" customHeight="1"/>
    <row r="368" s="20" customFormat="1" ht="25.5" customHeight="1"/>
    <row r="369" s="20" customFormat="1" ht="25.5" customHeight="1"/>
    <row r="370" s="20" customFormat="1" ht="25.5" customHeight="1"/>
    <row r="371" s="20" customFormat="1" ht="25.5" customHeight="1"/>
    <row r="372" s="20" customFormat="1" ht="25.5" customHeight="1"/>
    <row r="373" s="20" customFormat="1" ht="25.5" customHeight="1"/>
    <row r="374" s="20" customFormat="1" ht="25.5" customHeight="1"/>
    <row r="375" s="20" customFormat="1" ht="25.5" customHeight="1"/>
    <row r="376" s="20" customFormat="1" ht="25.5" customHeight="1"/>
    <row r="377" s="20" customFormat="1" ht="25.5" customHeight="1"/>
    <row r="378" s="20" customFormat="1" ht="25.5" customHeight="1"/>
    <row r="379" s="20" customFormat="1" ht="25.5" customHeight="1"/>
    <row r="380" s="20" customFormat="1" ht="25.5" customHeight="1"/>
    <row r="381" s="20" customFormat="1" ht="25.5" customHeight="1"/>
    <row r="382" s="20" customFormat="1" ht="25.5" customHeight="1"/>
    <row r="383" s="20" customFormat="1" ht="25.5" customHeight="1"/>
    <row r="384" s="20" customFormat="1" ht="25.5" customHeight="1"/>
    <row r="385" s="20" customFormat="1" ht="25.5" customHeight="1"/>
    <row r="386" s="20" customFormat="1" ht="25.5" customHeight="1"/>
    <row r="387" s="20" customFormat="1" ht="25.5" customHeight="1"/>
    <row r="388" s="20" customFormat="1" ht="25.5" customHeight="1"/>
    <row r="389" s="20" customFormat="1" ht="25.5" customHeight="1"/>
    <row r="390" s="20" customFormat="1" ht="25.5" customHeight="1"/>
    <row r="391" s="20" customFormat="1" ht="25.5" customHeight="1"/>
    <row r="392" s="20" customFormat="1" ht="25.5" customHeight="1"/>
    <row r="393" s="20" customFormat="1" ht="25.5" customHeight="1"/>
    <row r="394" s="20" customFormat="1" ht="25.5" customHeight="1"/>
    <row r="395" s="20" customFormat="1" ht="25.5" customHeight="1"/>
    <row r="396" s="20" customFormat="1" ht="25.5" customHeight="1"/>
    <row r="397" s="20" customFormat="1" ht="25.5" customHeight="1"/>
    <row r="398" s="20" customFormat="1" ht="25.5" customHeight="1"/>
    <row r="399" s="20" customFormat="1" ht="25.5" customHeight="1"/>
    <row r="400" s="20" customFormat="1" ht="25.5" customHeight="1"/>
    <row r="401" s="20" customFormat="1" ht="25.5" customHeight="1"/>
    <row r="402" s="20" customFormat="1" ht="25.5" customHeight="1"/>
    <row r="403" s="20" customFormat="1" ht="25.5" customHeight="1"/>
    <row r="404" s="20" customFormat="1" ht="25.5" customHeight="1"/>
    <row r="405" s="20" customFormat="1" ht="25.5" customHeight="1"/>
    <row r="406" s="20" customFormat="1" ht="25.5" customHeight="1"/>
    <row r="407" s="20" customFormat="1" ht="25.5" customHeight="1"/>
    <row r="408" s="20" customFormat="1" ht="25.5" customHeight="1"/>
    <row r="409" s="20" customFormat="1" ht="25.5" customHeight="1"/>
    <row r="410" s="20" customFormat="1" ht="25.5" customHeight="1"/>
    <row r="411" s="20" customFormat="1" ht="25.5" customHeight="1"/>
    <row r="412" s="20" customFormat="1" ht="25.5" customHeight="1"/>
    <row r="413" s="20" customFormat="1" ht="25.5" customHeight="1"/>
    <row r="414" s="20" customFormat="1" ht="25.5" customHeight="1"/>
    <row r="415" s="20" customFormat="1" ht="25.5" customHeight="1"/>
    <row r="416" s="20" customFormat="1" ht="25.5" customHeight="1"/>
    <row r="417" s="20" customFormat="1" ht="25.5" customHeight="1"/>
    <row r="418" s="20" customFormat="1" ht="25.5" customHeight="1"/>
    <row r="419" s="20" customFormat="1" ht="25.5" customHeight="1"/>
    <row r="420" s="20" customFormat="1" ht="25.5" customHeight="1"/>
    <row r="421" s="20" customFormat="1" ht="25.5" customHeight="1"/>
    <row r="422" s="20" customFormat="1" ht="25.5" customHeight="1"/>
    <row r="423" s="20" customFormat="1" ht="25.5" customHeight="1"/>
    <row r="424" s="20" customFormat="1" ht="25.5" customHeight="1"/>
    <row r="425" s="20" customFormat="1" ht="25.5" customHeight="1"/>
    <row r="426" s="20" customFormat="1" ht="25.5" customHeight="1"/>
    <row r="427" s="20" customFormat="1" ht="25.5" customHeight="1"/>
    <row r="428" s="20" customFormat="1" ht="25.5" customHeight="1"/>
    <row r="429" s="20" customFormat="1" ht="25.5" customHeight="1"/>
    <row r="430" s="20" customFormat="1" ht="25.5" customHeight="1"/>
    <row r="431" s="20" customFormat="1" ht="25.5" customHeight="1"/>
    <row r="432" s="20" customFormat="1" ht="25.5" customHeight="1"/>
    <row r="433" s="20" customFormat="1" ht="25.5" customHeight="1"/>
    <row r="434" s="20" customFormat="1" ht="25.5" customHeight="1"/>
    <row r="435" s="20" customFormat="1" ht="25.5" customHeight="1"/>
    <row r="436" s="20" customFormat="1" ht="25.5" customHeight="1"/>
    <row r="437" s="20" customFormat="1" ht="25.5" customHeight="1"/>
    <row r="438" s="20" customFormat="1" ht="25.5" customHeight="1"/>
    <row r="439" s="20" customFormat="1" ht="25.5" customHeight="1"/>
    <row r="440" s="20" customFormat="1" ht="25.5" customHeight="1"/>
    <row r="441" s="20" customFormat="1" ht="25.5" customHeight="1"/>
    <row r="442" s="20" customFormat="1" ht="25.5" customHeight="1"/>
    <row r="443" s="20" customFormat="1" ht="25.5" customHeight="1"/>
    <row r="444" s="20" customFormat="1" ht="25.5" customHeight="1"/>
    <row r="445" s="20" customFormat="1" ht="25.5" customHeight="1"/>
    <row r="446" s="20" customFormat="1" ht="25.5" customHeight="1"/>
    <row r="447" s="20" customFormat="1" ht="25.5" customHeight="1"/>
    <row r="448" s="20" customFormat="1" ht="25.5" customHeight="1"/>
    <row r="449" s="20" customFormat="1" ht="25.5" customHeight="1"/>
    <row r="450" s="20" customFormat="1" ht="25.5" customHeight="1"/>
    <row r="451" s="20" customFormat="1" ht="25.5" customHeight="1"/>
    <row r="452" s="20" customFormat="1" ht="25.5" customHeight="1"/>
    <row r="453" s="20" customFormat="1" ht="25.5" customHeight="1"/>
    <row r="454" s="20" customFormat="1" ht="25.5" customHeight="1"/>
    <row r="455" s="20" customFormat="1" ht="25.5" customHeight="1"/>
    <row r="456" s="20" customFormat="1" ht="25.5" customHeight="1"/>
    <row r="457" s="20" customFormat="1" ht="25.5" customHeight="1"/>
    <row r="458" s="20" customFormat="1" ht="25.5" customHeight="1"/>
    <row r="459" s="20" customFormat="1" ht="25.5" customHeight="1"/>
    <row r="460" s="20" customFormat="1" ht="25.5" customHeight="1"/>
    <row r="461" s="20" customFormat="1" ht="25.5" customHeight="1"/>
    <row r="462" s="20" customFormat="1" ht="25.5" customHeight="1"/>
    <row r="463" s="20" customFormat="1" ht="25.5" customHeight="1"/>
    <row r="464" s="20" customFormat="1" ht="25.5" customHeight="1"/>
    <row r="465" s="20" customFormat="1" ht="25.5" customHeight="1"/>
    <row r="466" s="20" customFormat="1" ht="25.5" customHeight="1"/>
    <row r="467" s="20" customFormat="1" ht="25.5" customHeight="1"/>
    <row r="468" s="20" customFormat="1" ht="25.5" customHeight="1"/>
    <row r="469" s="20" customFormat="1" ht="25.5" customHeight="1"/>
    <row r="470" s="20" customFormat="1" ht="25.5" customHeight="1"/>
    <row r="471" s="20" customFormat="1" ht="25.5" customHeight="1"/>
    <row r="472" s="20" customFormat="1" ht="25.5" customHeight="1"/>
    <row r="473" s="20" customFormat="1" ht="25.5" customHeight="1"/>
    <row r="474" s="20" customFormat="1" ht="25.5" customHeight="1"/>
    <row r="475" s="20" customFormat="1" ht="25.5" customHeight="1"/>
    <row r="476" s="20" customFormat="1" ht="25.5" customHeight="1"/>
    <row r="477" s="20" customFormat="1" ht="25.5" customHeight="1"/>
    <row r="478" s="20" customFormat="1" ht="25.5" customHeight="1"/>
    <row r="479" s="20" customFormat="1" ht="25.5" customHeight="1"/>
    <row r="480" s="20" customFormat="1" ht="25.5" customHeight="1"/>
    <row r="481" s="20" customFormat="1" ht="25.5" customHeight="1"/>
    <row r="482" s="20" customFormat="1" ht="25.5" customHeight="1"/>
    <row r="483" s="20" customFormat="1" ht="25.5" customHeight="1"/>
    <row r="484" s="20" customFormat="1" ht="25.5" customHeight="1"/>
    <row r="485" s="20" customFormat="1" ht="25.5" customHeight="1"/>
    <row r="486" s="20" customFormat="1" ht="25.5" customHeight="1"/>
    <row r="487" s="20" customFormat="1" ht="25.5" customHeight="1"/>
    <row r="488" s="20" customFormat="1" ht="25.5" customHeight="1"/>
    <row r="489" s="20" customFormat="1" ht="25.5" customHeight="1"/>
    <row r="490" s="20" customFormat="1" ht="25.5" customHeight="1"/>
    <row r="491" s="20" customFormat="1" ht="25.5" customHeight="1"/>
    <row r="492" s="20" customFormat="1" ht="25.5" customHeight="1"/>
    <row r="493" s="20" customFormat="1" ht="25.5" customHeight="1"/>
    <row r="494" s="20" customFormat="1" ht="25.5" customHeight="1"/>
    <row r="495" s="20" customFormat="1" ht="25.5" customHeight="1"/>
    <row r="496" s="20" customFormat="1" ht="25.5" customHeight="1"/>
    <row r="497" s="20" customFormat="1" ht="25.5" customHeight="1"/>
    <row r="498" s="20" customFormat="1" ht="25.5" customHeight="1"/>
    <row r="499" s="20" customFormat="1" ht="25.5" customHeight="1"/>
    <row r="500" s="20" customFormat="1" ht="25.5" customHeight="1"/>
    <row r="501" s="20" customFormat="1" ht="25.5" customHeight="1"/>
    <row r="502" s="20" customFormat="1" ht="25.5" customHeight="1"/>
    <row r="503" s="20" customFormat="1" ht="25.5" customHeight="1"/>
    <row r="504" s="20" customFormat="1" ht="25.5" customHeight="1"/>
    <row r="505" s="20" customFormat="1" ht="25.5" customHeight="1"/>
    <row r="506" s="20" customFormat="1" ht="25.5" customHeight="1"/>
    <row r="507" s="20" customFormat="1" ht="25.5" customHeight="1"/>
    <row r="508" s="20" customFormat="1" ht="25.5" customHeight="1"/>
    <row r="509" s="20" customFormat="1" ht="25.5" customHeight="1"/>
    <row r="510" s="20" customFormat="1" ht="25.5" customHeight="1"/>
    <row r="511" s="20" customFormat="1" ht="25.5" customHeight="1"/>
    <row r="512" s="20" customFormat="1" ht="25.5" customHeight="1"/>
    <row r="513" s="20" customFormat="1" ht="25.5" customHeight="1"/>
    <row r="514" s="20" customFormat="1" ht="25.5" customHeight="1"/>
    <row r="515" s="20" customFormat="1" ht="25.5" customHeight="1"/>
    <row r="516" s="20" customFormat="1" ht="25.5" customHeight="1"/>
    <row r="517" s="20" customFormat="1" ht="25.5" customHeight="1"/>
    <row r="518" s="20" customFormat="1" ht="25.5" customHeight="1"/>
    <row r="519" s="20" customFormat="1" ht="25.5" customHeight="1"/>
    <row r="520" s="20" customFormat="1" ht="25.5" customHeight="1"/>
    <row r="521" s="20" customFormat="1" ht="25.5" customHeight="1"/>
    <row r="522" s="20" customFormat="1" ht="25.5" customHeight="1"/>
    <row r="523" s="20" customFormat="1" ht="25.5" customHeight="1"/>
    <row r="524" s="20" customFormat="1" ht="25.5" customHeight="1"/>
    <row r="525" s="20" customFormat="1" ht="25.5" customHeight="1"/>
    <row r="526" s="20" customFormat="1" ht="25.5" customHeight="1"/>
    <row r="527" s="20" customFormat="1" ht="25.5" customHeight="1"/>
    <row r="528" s="20" customFormat="1" ht="25.5" customHeight="1"/>
    <row r="529" s="20" customFormat="1" ht="25.5" customHeight="1"/>
    <row r="530" s="20" customFormat="1" ht="25.5" customHeight="1"/>
    <row r="531" s="20" customFormat="1" ht="25.5" customHeight="1"/>
    <row r="532" s="20" customFormat="1" ht="25.5" customHeight="1"/>
    <row r="533" s="20" customFormat="1" ht="25.5" customHeight="1"/>
    <row r="534" s="20" customFormat="1" ht="25.5" customHeight="1"/>
    <row r="535" s="20" customFormat="1" ht="25.5" customHeight="1"/>
    <row r="536" s="20" customFormat="1" ht="25.5" customHeight="1"/>
    <row r="537" s="20" customFormat="1" ht="25.5" customHeight="1"/>
    <row r="538" s="20" customFormat="1" ht="25.5" customHeight="1"/>
    <row r="539" s="20" customFormat="1" ht="25.5" customHeight="1"/>
    <row r="540" s="20" customFormat="1" ht="25.5" customHeight="1"/>
    <row r="541" s="20" customFormat="1" ht="25.5" customHeight="1"/>
    <row r="542" s="20" customFormat="1" ht="25.5" customHeight="1"/>
    <row r="543" s="20" customFormat="1" ht="25.5" customHeight="1"/>
    <row r="544" s="20" customFormat="1" ht="25.5" customHeight="1"/>
    <row r="545" s="20" customFormat="1" ht="25.5" customHeight="1"/>
    <row r="546" s="20" customFormat="1" ht="25.5" customHeight="1"/>
    <row r="547" s="20" customFormat="1" ht="25.5" customHeight="1"/>
    <row r="548" s="20" customFormat="1" ht="25.5" customHeight="1"/>
    <row r="549" s="20" customFormat="1" ht="25.5" customHeight="1"/>
    <row r="550" s="20" customFormat="1" ht="25.5" customHeight="1"/>
    <row r="551" s="20" customFormat="1" ht="25.5" customHeight="1"/>
    <row r="552" s="20" customFormat="1" ht="25.5" customHeight="1"/>
    <row r="553" s="20" customFormat="1" ht="25.5" customHeight="1"/>
    <row r="554" s="20" customFormat="1" ht="25.5" customHeight="1"/>
    <row r="555" s="20" customFormat="1" ht="25.5" customHeight="1"/>
    <row r="556" s="20" customFormat="1" ht="25.5" customHeight="1"/>
    <row r="557" s="20" customFormat="1" ht="25.5" customHeight="1"/>
    <row r="558" s="20" customFormat="1" ht="25.5" customHeight="1"/>
    <row r="559" s="20" customFormat="1" ht="25.5" customHeight="1"/>
    <row r="560" s="20" customFormat="1" ht="25.5" customHeight="1"/>
    <row r="561" s="20" customFormat="1" ht="25.5" customHeight="1"/>
    <row r="562" s="20" customFormat="1" ht="25.5" customHeight="1"/>
    <row r="563" s="20" customFormat="1" ht="25.5" customHeight="1"/>
    <row r="564" s="20" customFormat="1" ht="25.5" customHeight="1"/>
    <row r="565" s="20" customFormat="1" ht="25.5" customHeight="1"/>
    <row r="566" s="20" customFormat="1" ht="25.5" customHeight="1"/>
    <row r="567" s="20" customFormat="1" ht="25.5" customHeight="1"/>
    <row r="568" s="20" customFormat="1" ht="25.5" customHeight="1"/>
    <row r="569" s="20" customFormat="1" ht="25.5" customHeight="1"/>
    <row r="570" s="20" customFormat="1" ht="25.5" customHeight="1"/>
    <row r="571" s="20" customFormat="1" ht="25.5" customHeight="1"/>
    <row r="572" s="20" customFormat="1" ht="25.5" customHeight="1"/>
    <row r="573" s="20" customFormat="1" ht="25.5" customHeight="1"/>
    <row r="574" s="20" customFormat="1" ht="25.5" customHeight="1"/>
    <row r="575" s="20" customFormat="1" ht="25.5" customHeight="1"/>
    <row r="576" s="20" customFormat="1" ht="25.5" customHeight="1"/>
    <row r="577" s="20" customFormat="1" ht="25.5" customHeight="1"/>
    <row r="578" s="20" customFormat="1" ht="25.5" customHeight="1"/>
    <row r="579" s="20" customFormat="1" ht="25.5" customHeight="1"/>
    <row r="580" s="20" customFormat="1" ht="25.5" customHeight="1"/>
    <row r="581" s="20" customFormat="1" ht="25.5" customHeight="1"/>
    <row r="582" s="20" customFormat="1" ht="25.5" customHeight="1"/>
    <row r="583" s="20" customFormat="1" ht="25.5" customHeight="1"/>
    <row r="584" s="20" customFormat="1" ht="25.5" customHeight="1"/>
    <row r="585" s="20" customFormat="1" ht="25.5" customHeight="1"/>
    <row r="586" s="20" customFormat="1" ht="25.5" customHeight="1"/>
    <row r="587" s="20" customFormat="1" ht="25.5" customHeight="1"/>
    <row r="588" s="20" customFormat="1" ht="25.5" customHeight="1"/>
    <row r="589" s="20" customFormat="1" ht="25.5" customHeight="1"/>
    <row r="590" s="20" customFormat="1" ht="25.5" customHeight="1"/>
    <row r="591" s="20" customFormat="1" ht="25.5" customHeight="1"/>
    <row r="592" s="20" customFormat="1" ht="25.5" customHeight="1"/>
    <row r="593" s="20" customFormat="1" ht="25.5" customHeight="1"/>
    <row r="594" s="20" customFormat="1" ht="25.5" customHeight="1"/>
    <row r="595" s="20" customFormat="1" ht="25.5" customHeight="1"/>
    <row r="596" s="20" customFormat="1" ht="25.5" customHeight="1"/>
    <row r="597" s="20" customFormat="1" ht="25.5" customHeight="1"/>
    <row r="598" s="20" customFormat="1" ht="25.5" customHeight="1"/>
    <row r="599" s="20" customFormat="1" ht="25.5" customHeight="1"/>
    <row r="600" s="20" customFormat="1" ht="25.5" customHeight="1"/>
    <row r="601" s="20" customFormat="1" ht="25.5" customHeight="1"/>
    <row r="602" s="20" customFormat="1" ht="25.5" customHeight="1"/>
    <row r="603" s="20" customFormat="1" ht="25.5" customHeight="1"/>
    <row r="604" s="20" customFormat="1" ht="25.5" customHeight="1"/>
    <row r="605" s="20" customFormat="1" ht="25.5" customHeight="1"/>
    <row r="606" s="20" customFormat="1" ht="25.5" customHeight="1"/>
    <row r="607" s="20" customFormat="1" ht="25.5" customHeight="1"/>
    <row r="608" s="20" customFormat="1" ht="25.5" customHeight="1"/>
    <row r="609" s="20" customFormat="1" ht="25.5" customHeight="1"/>
    <row r="610" s="20" customFormat="1" ht="25.5" customHeight="1"/>
    <row r="611" s="20" customFormat="1" ht="25.5" customHeight="1"/>
    <row r="612" s="20" customFormat="1" ht="25.5" customHeight="1"/>
    <row r="613" s="20" customFormat="1" ht="25.5" customHeight="1"/>
    <row r="614" s="20" customFormat="1" ht="25.5" customHeight="1"/>
    <row r="615" s="20" customFormat="1" ht="25.5" customHeight="1"/>
    <row r="616" s="20" customFormat="1" ht="25.5" customHeight="1"/>
    <row r="617" s="20" customFormat="1" ht="25.5" customHeight="1"/>
  </sheetData>
  <mergeCells count="9">
    <mergeCell ref="B2:H2"/>
    <mergeCell ref="A5:A6"/>
    <mergeCell ref="B5:B6"/>
    <mergeCell ref="C5: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7"/>
  <sheetViews>
    <sheetView tabSelected="1" workbookViewId="0">
      <selection activeCell="F4" sqref="F4"/>
    </sheetView>
  </sheetViews>
  <sheetFormatPr defaultColWidth="6.875" defaultRowHeight="13.5" outlineLevelCol="7"/>
  <cols>
    <col min="1" max="8" width="22.875" style="1" customWidth="1"/>
    <col min="9" max="16384" width="6.875" style="1"/>
  </cols>
  <sheetData>
    <row r="1" ht="18" customHeight="1"/>
    <row r="2" ht="18.75" customHeight="1" spans="1:7">
      <c r="A2" s="3" t="s">
        <v>273</v>
      </c>
      <c r="B2" s="3"/>
      <c r="C2" s="3"/>
      <c r="D2" s="3"/>
      <c r="E2" s="3"/>
      <c r="F2" s="3"/>
      <c r="G2" s="3"/>
    </row>
    <row r="3" ht="12.75" customHeight="1"/>
    <row r="4" ht="27.75" customHeight="1" spans="1:7">
      <c r="A4" s="4"/>
      <c r="B4" s="4"/>
      <c r="C4" s="5"/>
      <c r="D4" s="5"/>
      <c r="E4" s="5"/>
      <c r="F4" s="5"/>
      <c r="G4" s="6" t="s">
        <v>2</v>
      </c>
    </row>
    <row r="5" ht="21" customHeight="1" spans="1:7">
      <c r="A5" s="7" t="s">
        <v>274</v>
      </c>
      <c r="B5" s="8" t="s">
        <v>275</v>
      </c>
      <c r="C5" s="8" t="s">
        <v>276</v>
      </c>
      <c r="D5" s="8" t="s">
        <v>277</v>
      </c>
      <c r="E5" s="9" t="s">
        <v>279</v>
      </c>
      <c r="F5" s="7" t="s">
        <v>280</v>
      </c>
      <c r="G5" s="7" t="s">
        <v>8</v>
      </c>
    </row>
    <row r="6" ht="24" customHeight="1" spans="1:7">
      <c r="A6" s="10"/>
      <c r="B6" s="11"/>
      <c r="C6" s="11"/>
      <c r="D6" s="11"/>
      <c r="E6" s="9"/>
      <c r="F6" s="7"/>
      <c r="G6" s="7"/>
    </row>
    <row r="7" ht="32" customHeight="1" spans="1:7">
      <c r="A7" s="12" t="s">
        <v>837</v>
      </c>
      <c r="B7" s="13" t="s">
        <v>838</v>
      </c>
      <c r="C7" s="14"/>
      <c r="D7" s="12"/>
      <c r="E7" s="12"/>
      <c r="F7" s="12"/>
      <c r="G7" s="15">
        <v>372785.44</v>
      </c>
    </row>
    <row r="8" s="1" customFormat="1" ht="32" customHeight="1" spans="1:7">
      <c r="A8" s="12" t="s">
        <v>387</v>
      </c>
      <c r="B8" s="13" t="s">
        <v>1047</v>
      </c>
      <c r="C8" s="14"/>
      <c r="D8" s="12"/>
      <c r="E8" s="12"/>
      <c r="F8" s="12"/>
      <c r="G8" s="15">
        <v>6153.56</v>
      </c>
    </row>
    <row r="9" ht="32" customHeight="1" spans="1:7">
      <c r="A9" s="12" t="s">
        <v>1048</v>
      </c>
      <c r="B9" s="13" t="s">
        <v>1049</v>
      </c>
      <c r="C9" s="14" t="s">
        <v>986</v>
      </c>
      <c r="D9" s="12" t="s">
        <v>1050</v>
      </c>
      <c r="E9" s="12" t="s">
        <v>1005</v>
      </c>
      <c r="F9" s="12" t="s">
        <v>1051</v>
      </c>
      <c r="G9" s="15">
        <v>6153.56</v>
      </c>
    </row>
    <row r="10" ht="32" customHeight="1" spans="1:7">
      <c r="A10" s="12" t="s">
        <v>340</v>
      </c>
      <c r="B10" s="13" t="s">
        <v>1052</v>
      </c>
      <c r="C10" s="14"/>
      <c r="D10" s="12"/>
      <c r="E10" s="12"/>
      <c r="F10" s="15">
        <v>3498574.76</v>
      </c>
      <c r="G10" s="15">
        <v>366631.88</v>
      </c>
    </row>
    <row r="11" s="1" customFormat="1" ht="32" customHeight="1" spans="1:7">
      <c r="A11" s="12"/>
      <c r="B11" s="13"/>
      <c r="C11" s="14"/>
      <c r="D11" s="12"/>
      <c r="E11" s="12"/>
      <c r="F11" s="15"/>
      <c r="G11" s="15">
        <v>2953</v>
      </c>
    </row>
    <row r="12" ht="32" customHeight="1" spans="1:7">
      <c r="A12" s="12" t="s">
        <v>1053</v>
      </c>
      <c r="B12" s="13" t="s">
        <v>1054</v>
      </c>
      <c r="C12" s="14" t="s">
        <v>1055</v>
      </c>
      <c r="D12" s="12" t="s">
        <v>1056</v>
      </c>
      <c r="E12" s="12" t="s">
        <v>1005</v>
      </c>
      <c r="F12" s="12" t="s">
        <v>1057</v>
      </c>
      <c r="G12" s="15">
        <v>140</v>
      </c>
    </row>
    <row r="13" ht="32" customHeight="1" spans="1:7">
      <c r="A13" s="12" t="s">
        <v>1053</v>
      </c>
      <c r="B13" s="13" t="s">
        <v>1054</v>
      </c>
      <c r="C13" s="14" t="s">
        <v>1058</v>
      </c>
      <c r="D13" s="12" t="s">
        <v>1059</v>
      </c>
      <c r="E13" s="12" t="s">
        <v>1005</v>
      </c>
      <c r="F13" s="12" t="s">
        <v>1060</v>
      </c>
      <c r="G13" s="15">
        <v>0</v>
      </c>
    </row>
    <row r="14" ht="32" customHeight="1" spans="1:7">
      <c r="A14" s="12" t="s">
        <v>1053</v>
      </c>
      <c r="B14" s="13" t="s">
        <v>1054</v>
      </c>
      <c r="C14" s="14" t="s">
        <v>1061</v>
      </c>
      <c r="D14" s="12" t="s">
        <v>1062</v>
      </c>
      <c r="E14" s="12" t="s">
        <v>1005</v>
      </c>
      <c r="F14" s="12" t="s">
        <v>1063</v>
      </c>
      <c r="G14" s="15">
        <v>2813</v>
      </c>
    </row>
    <row r="15" ht="32" customHeight="1" spans="1:7">
      <c r="A15" s="12" t="s">
        <v>1053</v>
      </c>
      <c r="B15" s="13" t="s">
        <v>1054</v>
      </c>
      <c r="C15" s="14" t="s">
        <v>1064</v>
      </c>
      <c r="D15" s="12" t="s">
        <v>1065</v>
      </c>
      <c r="E15" s="12" t="s">
        <v>1005</v>
      </c>
      <c r="F15" s="12" t="s">
        <v>1066</v>
      </c>
      <c r="G15" s="15">
        <v>0</v>
      </c>
    </row>
    <row r="16" s="1" customFormat="1" ht="32" customHeight="1" spans="1:7">
      <c r="A16" s="12"/>
      <c r="B16" s="13"/>
      <c r="C16" s="14"/>
      <c r="D16" s="12"/>
      <c r="E16" s="12"/>
      <c r="F16" s="12"/>
      <c r="G16" s="15">
        <v>14998.86</v>
      </c>
    </row>
    <row r="17" ht="32" customHeight="1" spans="1:7">
      <c r="A17" s="12" t="s">
        <v>1067</v>
      </c>
      <c r="B17" s="13" t="s">
        <v>1068</v>
      </c>
      <c r="C17" s="14" t="s">
        <v>1069</v>
      </c>
      <c r="D17" s="12" t="s">
        <v>1070</v>
      </c>
      <c r="E17" s="12" t="s">
        <v>1005</v>
      </c>
      <c r="F17" s="12" t="s">
        <v>1071</v>
      </c>
      <c r="G17" s="15">
        <v>1807</v>
      </c>
    </row>
    <row r="18" ht="32" customHeight="1" spans="1:7">
      <c r="A18" s="12" t="s">
        <v>1067</v>
      </c>
      <c r="B18" s="13" t="s">
        <v>1068</v>
      </c>
      <c r="C18" s="14" t="s">
        <v>1072</v>
      </c>
      <c r="D18" s="12" t="s">
        <v>1073</v>
      </c>
      <c r="E18" s="12" t="s">
        <v>1005</v>
      </c>
      <c r="F18" s="12" t="s">
        <v>86</v>
      </c>
      <c r="G18" s="15">
        <v>93.02</v>
      </c>
    </row>
    <row r="19" ht="32" customHeight="1" spans="1:7">
      <c r="A19" s="12" t="s">
        <v>1067</v>
      </c>
      <c r="B19" s="13" t="s">
        <v>1068</v>
      </c>
      <c r="C19" s="14" t="s">
        <v>1074</v>
      </c>
      <c r="D19" s="12" t="s">
        <v>1075</v>
      </c>
      <c r="E19" s="12" t="s">
        <v>1005</v>
      </c>
      <c r="F19" s="12" t="s">
        <v>88</v>
      </c>
      <c r="G19" s="15">
        <v>396.84</v>
      </c>
    </row>
    <row r="20" s="2" customFormat="1" ht="32" customHeight="1" spans="1:7">
      <c r="A20" s="16"/>
      <c r="B20" s="17"/>
      <c r="C20" s="18"/>
      <c r="D20" s="16"/>
      <c r="E20" s="16" t="s">
        <v>1076</v>
      </c>
      <c r="F20" s="16" t="s">
        <v>1077</v>
      </c>
      <c r="G20" s="19">
        <v>12702</v>
      </c>
    </row>
    <row r="21" s="1" customFormat="1" ht="32" customHeight="1" spans="1:7">
      <c r="A21" s="12"/>
      <c r="B21" s="13"/>
      <c r="C21" s="14"/>
      <c r="D21" s="12"/>
      <c r="E21" s="12"/>
      <c r="F21" s="12"/>
      <c r="G21" s="15">
        <v>3072.6</v>
      </c>
    </row>
    <row r="22" ht="32" customHeight="1" spans="1:7">
      <c r="A22" s="12" t="s">
        <v>1078</v>
      </c>
      <c r="B22" s="13" t="s">
        <v>1079</v>
      </c>
      <c r="C22" s="14" t="s">
        <v>1080</v>
      </c>
      <c r="D22" s="12"/>
      <c r="E22" s="12" t="s">
        <v>1005</v>
      </c>
      <c r="F22" s="12" t="s">
        <v>1081</v>
      </c>
      <c r="G22" s="15">
        <v>0</v>
      </c>
    </row>
    <row r="23" ht="32" customHeight="1" spans="1:7">
      <c r="A23" s="12" t="s">
        <v>1078</v>
      </c>
      <c r="B23" s="13" t="s">
        <v>1079</v>
      </c>
      <c r="C23" s="14" t="s">
        <v>1082</v>
      </c>
      <c r="D23" s="12" t="s">
        <v>1083</v>
      </c>
      <c r="E23" s="12" t="s">
        <v>1005</v>
      </c>
      <c r="F23" s="12" t="s">
        <v>1084</v>
      </c>
      <c r="G23" s="15">
        <v>3057.2</v>
      </c>
    </row>
    <row r="24" ht="32" customHeight="1" spans="1:7">
      <c r="A24" s="12" t="s">
        <v>1078</v>
      </c>
      <c r="B24" s="13" t="s">
        <v>1079</v>
      </c>
      <c r="C24" s="14" t="s">
        <v>1085</v>
      </c>
      <c r="D24" s="12" t="s">
        <v>1086</v>
      </c>
      <c r="E24" s="12" t="s">
        <v>1005</v>
      </c>
      <c r="F24" s="12" t="s">
        <v>1087</v>
      </c>
      <c r="G24" s="15">
        <v>15.4</v>
      </c>
    </row>
    <row r="25" s="1" customFormat="1" ht="32" customHeight="1" spans="1:7">
      <c r="A25" s="12"/>
      <c r="B25" s="13"/>
      <c r="C25" s="14"/>
      <c r="D25" s="12"/>
      <c r="E25" s="12"/>
      <c r="F25" s="12"/>
      <c r="G25" s="15"/>
    </row>
    <row r="26" ht="32" customHeight="1" spans="1:7">
      <c r="A26" s="12" t="s">
        <v>1088</v>
      </c>
      <c r="B26" s="13" t="s">
        <v>1089</v>
      </c>
      <c r="C26" s="14" t="s">
        <v>1090</v>
      </c>
      <c r="D26" s="12"/>
      <c r="E26" s="12" t="s">
        <v>1005</v>
      </c>
      <c r="F26" s="12" t="s">
        <v>100</v>
      </c>
      <c r="G26" s="15">
        <v>0</v>
      </c>
    </row>
    <row r="27" s="1" customFormat="1" ht="32" customHeight="1" spans="1:7">
      <c r="A27" s="12"/>
      <c r="B27" s="13"/>
      <c r="C27" s="14"/>
      <c r="D27" s="12"/>
      <c r="E27" s="12"/>
      <c r="F27" s="12"/>
      <c r="G27" s="15">
        <v>604.9</v>
      </c>
    </row>
    <row r="28" ht="32" customHeight="1" spans="1:7">
      <c r="A28" s="12" t="s">
        <v>1091</v>
      </c>
      <c r="B28" s="13" t="s">
        <v>1092</v>
      </c>
      <c r="C28" s="14" t="s">
        <v>1093</v>
      </c>
      <c r="D28" s="12" t="s">
        <v>1094</v>
      </c>
      <c r="E28" s="12" t="s">
        <v>1005</v>
      </c>
      <c r="F28" s="12" t="s">
        <v>1095</v>
      </c>
      <c r="G28" s="15">
        <v>0</v>
      </c>
    </row>
    <row r="29" ht="32" customHeight="1" spans="1:7">
      <c r="A29" s="12" t="s">
        <v>1091</v>
      </c>
      <c r="B29" s="13" t="s">
        <v>1092</v>
      </c>
      <c r="C29" s="14" t="s">
        <v>1093</v>
      </c>
      <c r="D29" s="12" t="s">
        <v>1096</v>
      </c>
      <c r="E29" s="12" t="s">
        <v>1005</v>
      </c>
      <c r="F29" s="12" t="s">
        <v>1097</v>
      </c>
      <c r="G29" s="15">
        <v>604.9</v>
      </c>
    </row>
    <row r="30" ht="32" customHeight="1" spans="1:7">
      <c r="A30" s="12" t="s">
        <v>1091</v>
      </c>
      <c r="B30" s="13" t="s">
        <v>1092</v>
      </c>
      <c r="C30" s="14" t="s">
        <v>1098</v>
      </c>
      <c r="D30" s="12" t="s">
        <v>1099</v>
      </c>
      <c r="E30" s="12" t="s">
        <v>1005</v>
      </c>
      <c r="F30" s="12" t="s">
        <v>1100</v>
      </c>
      <c r="G30" s="15">
        <v>0</v>
      </c>
    </row>
    <row r="31" ht="32" customHeight="1" spans="1:7">
      <c r="A31" s="12" t="s">
        <v>1091</v>
      </c>
      <c r="B31" s="13" t="s">
        <v>1092</v>
      </c>
      <c r="C31" s="14" t="s">
        <v>1098</v>
      </c>
      <c r="D31" s="12" t="s">
        <v>1099</v>
      </c>
      <c r="E31" s="12" t="s">
        <v>1005</v>
      </c>
      <c r="F31" s="12" t="s">
        <v>1101</v>
      </c>
      <c r="G31" s="15">
        <v>0</v>
      </c>
    </row>
    <row r="32" s="1" customFormat="1" ht="32" customHeight="1" spans="1:7">
      <c r="A32" s="12"/>
      <c r="B32" s="13"/>
      <c r="C32" s="14"/>
      <c r="D32" s="12"/>
      <c r="E32" s="12"/>
      <c r="F32" s="12"/>
      <c r="G32" s="15">
        <v>5810</v>
      </c>
    </row>
    <row r="33" ht="32" customHeight="1" spans="1:7">
      <c r="A33" s="12" t="s">
        <v>1102</v>
      </c>
      <c r="B33" s="13" t="s">
        <v>1103</v>
      </c>
      <c r="C33" s="14" t="s">
        <v>1104</v>
      </c>
      <c r="D33" s="12" t="s">
        <v>1105</v>
      </c>
      <c r="E33" s="12" t="s">
        <v>1005</v>
      </c>
      <c r="F33" s="12" t="s">
        <v>1106</v>
      </c>
      <c r="G33" s="15">
        <v>562</v>
      </c>
    </row>
    <row r="34" s="2" customFormat="1" ht="32" customHeight="1" spans="1:7">
      <c r="A34" s="16"/>
      <c r="B34" s="17"/>
      <c r="C34" s="18"/>
      <c r="D34" s="16"/>
      <c r="E34" s="16" t="s">
        <v>1076</v>
      </c>
      <c r="F34" s="16" t="s">
        <v>1107</v>
      </c>
      <c r="G34" s="19">
        <v>5248</v>
      </c>
    </row>
    <row r="35" s="1" customFormat="1" ht="32" customHeight="1" spans="1:7">
      <c r="A35" s="12"/>
      <c r="B35" s="13"/>
      <c r="C35" s="14"/>
      <c r="D35" s="12"/>
      <c r="E35" s="12"/>
      <c r="F35" s="12"/>
      <c r="G35" s="15">
        <v>11953</v>
      </c>
    </row>
    <row r="36" ht="32" customHeight="1" spans="1:7">
      <c r="A36" s="12" t="s">
        <v>1108</v>
      </c>
      <c r="B36" s="13" t="s">
        <v>1109</v>
      </c>
      <c r="C36" s="14" t="s">
        <v>1110</v>
      </c>
      <c r="D36" s="12" t="s">
        <v>1111</v>
      </c>
      <c r="E36" s="12" t="s">
        <v>1005</v>
      </c>
      <c r="F36" s="12" t="s">
        <v>1112</v>
      </c>
      <c r="G36" s="15">
        <v>11953</v>
      </c>
    </row>
    <row r="37" ht="32" customHeight="1" spans="1:7">
      <c r="A37" s="12"/>
      <c r="B37" s="13"/>
      <c r="C37" s="14"/>
      <c r="D37" s="12"/>
      <c r="E37" s="12"/>
      <c r="F37" s="12"/>
      <c r="G37" s="15"/>
    </row>
    <row r="38" s="1" customFormat="1" ht="32" customHeight="1" spans="1:7">
      <c r="A38" s="12"/>
      <c r="B38" s="13"/>
      <c r="C38" s="14"/>
      <c r="D38" s="12"/>
      <c r="E38" s="12"/>
      <c r="F38" s="12"/>
      <c r="G38" s="15">
        <v>4138.25</v>
      </c>
    </row>
    <row r="39" s="1" customFormat="1" ht="32" customHeight="1" spans="1:7">
      <c r="A39" s="12" t="s">
        <v>1113</v>
      </c>
      <c r="B39" s="13" t="s">
        <v>1114</v>
      </c>
      <c r="C39" s="14" t="s">
        <v>1115</v>
      </c>
      <c r="D39" s="12" t="s">
        <v>1116</v>
      </c>
      <c r="E39" s="12" t="s">
        <v>1005</v>
      </c>
      <c r="F39" s="12" t="s">
        <v>1117</v>
      </c>
      <c r="G39" s="15">
        <v>132.25</v>
      </c>
    </row>
    <row r="40" s="1" customFormat="1" ht="32" customHeight="1" spans="1:7">
      <c r="A40" s="12" t="s">
        <v>1113</v>
      </c>
      <c r="B40" s="13" t="s">
        <v>1114</v>
      </c>
      <c r="C40" s="14" t="s">
        <v>1118</v>
      </c>
      <c r="D40" s="12" t="s">
        <v>1119</v>
      </c>
      <c r="E40" s="12" t="s">
        <v>1005</v>
      </c>
      <c r="F40" s="12" t="s">
        <v>1120</v>
      </c>
      <c r="G40" s="15">
        <v>4006</v>
      </c>
    </row>
    <row r="41" s="1" customFormat="1" ht="32" customHeight="1" spans="1:7">
      <c r="A41" s="12"/>
      <c r="B41" s="13"/>
      <c r="C41" s="14"/>
      <c r="D41" s="12"/>
      <c r="E41" s="12"/>
      <c r="F41" s="12"/>
      <c r="G41" s="15">
        <v>1250</v>
      </c>
    </row>
    <row r="42" ht="32" customHeight="1" spans="1:7">
      <c r="A42" s="12" t="s">
        <v>1121</v>
      </c>
      <c r="B42" s="13" t="s">
        <v>1122</v>
      </c>
      <c r="C42" s="14" t="s">
        <v>1123</v>
      </c>
      <c r="D42" s="12" t="s">
        <v>1124</v>
      </c>
      <c r="E42" s="12" t="s">
        <v>1005</v>
      </c>
      <c r="F42" s="12" t="s">
        <v>1125</v>
      </c>
      <c r="G42" s="15">
        <v>0</v>
      </c>
    </row>
    <row r="43" ht="32" customHeight="1" spans="1:7">
      <c r="A43" s="12" t="s">
        <v>1121</v>
      </c>
      <c r="B43" s="13" t="s">
        <v>1122</v>
      </c>
      <c r="C43" s="14" t="s">
        <v>1123</v>
      </c>
      <c r="D43" s="12" t="s">
        <v>1124</v>
      </c>
      <c r="E43" s="12" t="s">
        <v>1005</v>
      </c>
      <c r="F43" s="12" t="s">
        <v>1126</v>
      </c>
      <c r="G43" s="15">
        <v>0</v>
      </c>
    </row>
    <row r="44" ht="32" customHeight="1" spans="1:7">
      <c r="A44" s="12" t="s">
        <v>1121</v>
      </c>
      <c r="B44" s="13" t="s">
        <v>1122</v>
      </c>
      <c r="C44" s="14" t="s">
        <v>1127</v>
      </c>
      <c r="D44" s="12" t="s">
        <v>1128</v>
      </c>
      <c r="E44" s="12" t="s">
        <v>1005</v>
      </c>
      <c r="F44" s="12" t="s">
        <v>1129</v>
      </c>
      <c r="G44" s="15">
        <v>0</v>
      </c>
    </row>
    <row r="45" s="2" customFormat="1" ht="32" customHeight="1" spans="1:7">
      <c r="A45" s="16" t="s">
        <v>1121</v>
      </c>
      <c r="B45" s="17" t="s">
        <v>1122</v>
      </c>
      <c r="C45" s="18" t="s">
        <v>1130</v>
      </c>
      <c r="D45" s="16" t="s">
        <v>1131</v>
      </c>
      <c r="E45" s="16" t="s">
        <v>1005</v>
      </c>
      <c r="F45" s="16" t="s">
        <v>1132</v>
      </c>
      <c r="G45" s="19">
        <v>125</v>
      </c>
    </row>
    <row r="46" s="2" customFormat="1" ht="32" customHeight="1" spans="1:7">
      <c r="A46" s="16" t="s">
        <v>1121</v>
      </c>
      <c r="B46" s="17" t="s">
        <v>1122</v>
      </c>
      <c r="C46" s="18" t="s">
        <v>1130</v>
      </c>
      <c r="D46" s="16" t="s">
        <v>1133</v>
      </c>
      <c r="E46" s="16" t="s">
        <v>1005</v>
      </c>
      <c r="F46" s="16" t="s">
        <v>1132</v>
      </c>
      <c r="G46" s="19">
        <v>0</v>
      </c>
    </row>
    <row r="47" ht="32" customHeight="1" spans="1:7">
      <c r="A47" s="12" t="s">
        <v>1121</v>
      </c>
      <c r="B47" s="13" t="s">
        <v>1122</v>
      </c>
      <c r="C47" s="14" t="s">
        <v>1134</v>
      </c>
      <c r="D47" s="12" t="s">
        <v>1135</v>
      </c>
      <c r="E47" s="12" t="s">
        <v>1005</v>
      </c>
      <c r="F47" s="12" t="s">
        <v>1136</v>
      </c>
      <c r="G47" s="15">
        <v>0</v>
      </c>
    </row>
    <row r="48" ht="32" customHeight="1" spans="1:7">
      <c r="A48" s="12" t="s">
        <v>1121</v>
      </c>
      <c r="B48" s="13" t="s">
        <v>1122</v>
      </c>
      <c r="C48" s="14" t="s">
        <v>1137</v>
      </c>
      <c r="D48" s="12" t="s">
        <v>1138</v>
      </c>
      <c r="E48" s="12" t="s">
        <v>1005</v>
      </c>
      <c r="F48" s="12" t="s">
        <v>142</v>
      </c>
      <c r="G48" s="15">
        <v>0</v>
      </c>
    </row>
    <row r="49" ht="32" customHeight="1" spans="1:7">
      <c r="A49" s="12" t="s">
        <v>1121</v>
      </c>
      <c r="B49" s="13" t="s">
        <v>1122</v>
      </c>
      <c r="C49" s="14" t="s">
        <v>1139</v>
      </c>
      <c r="D49" s="12" t="s">
        <v>1140</v>
      </c>
      <c r="E49" s="12" t="s">
        <v>1005</v>
      </c>
      <c r="F49" s="12" t="s">
        <v>1141</v>
      </c>
      <c r="G49" s="15">
        <v>0</v>
      </c>
    </row>
    <row r="50" ht="32" customHeight="1" spans="1:7">
      <c r="A50" s="12" t="s">
        <v>1121</v>
      </c>
      <c r="B50" s="13" t="s">
        <v>1122</v>
      </c>
      <c r="C50" s="14" t="s">
        <v>1142</v>
      </c>
      <c r="D50" s="12" t="s">
        <v>1143</v>
      </c>
      <c r="E50" s="12" t="s">
        <v>1005</v>
      </c>
      <c r="F50" s="12" t="s">
        <v>1125</v>
      </c>
      <c r="G50" s="15">
        <v>0</v>
      </c>
    </row>
    <row r="51" s="2" customFormat="1" ht="32" customHeight="1" spans="1:7">
      <c r="A51" s="16"/>
      <c r="B51" s="17" t="s">
        <v>1144</v>
      </c>
      <c r="C51" s="18" t="s">
        <v>1145</v>
      </c>
      <c r="D51" s="18"/>
      <c r="E51" s="16" t="s">
        <v>1076</v>
      </c>
      <c r="F51" s="16" t="s">
        <v>1146</v>
      </c>
      <c r="G51" s="19">
        <v>1125</v>
      </c>
    </row>
    <row r="52" s="1" customFormat="1" ht="32" customHeight="1" spans="1:7">
      <c r="A52" s="12"/>
      <c r="B52" s="13"/>
      <c r="C52" s="14"/>
      <c r="D52" s="12"/>
      <c r="E52" s="12"/>
      <c r="F52" s="12"/>
      <c r="G52" s="15">
        <v>37917.75</v>
      </c>
    </row>
    <row r="53" ht="32" customHeight="1" spans="1:7">
      <c r="A53" s="12" t="s">
        <v>1147</v>
      </c>
      <c r="B53" s="13" t="s">
        <v>1148</v>
      </c>
      <c r="C53" s="14" t="s">
        <v>1149</v>
      </c>
      <c r="D53" s="12" t="s">
        <v>1150</v>
      </c>
      <c r="E53" s="12" t="s">
        <v>1005</v>
      </c>
      <c r="F53" s="12" t="s">
        <v>1151</v>
      </c>
      <c r="G53" s="15">
        <v>0</v>
      </c>
    </row>
    <row r="54" ht="32" customHeight="1" spans="1:7">
      <c r="A54" s="12" t="s">
        <v>1147</v>
      </c>
      <c r="B54" s="13" t="s">
        <v>1148</v>
      </c>
      <c r="C54" s="14" t="s">
        <v>1152</v>
      </c>
      <c r="D54" s="12" t="s">
        <v>1153</v>
      </c>
      <c r="E54" s="12" t="s">
        <v>1005</v>
      </c>
      <c r="F54" s="12" t="s">
        <v>1154</v>
      </c>
      <c r="G54" s="15">
        <v>867.6</v>
      </c>
    </row>
    <row r="55" ht="32" customHeight="1" spans="1:7">
      <c r="A55" s="12" t="s">
        <v>1147</v>
      </c>
      <c r="B55" s="13" t="s">
        <v>1148</v>
      </c>
      <c r="C55" s="14" t="s">
        <v>1155</v>
      </c>
      <c r="D55" s="12" t="s">
        <v>1156</v>
      </c>
      <c r="E55" s="12" t="s">
        <v>1005</v>
      </c>
      <c r="F55" s="12" t="s">
        <v>1157</v>
      </c>
      <c r="G55" s="15">
        <v>1000</v>
      </c>
    </row>
    <row r="56" ht="32" customHeight="1" spans="1:7">
      <c r="A56" s="12" t="s">
        <v>1147</v>
      </c>
      <c r="B56" s="13" t="s">
        <v>1148</v>
      </c>
      <c r="C56" s="14" t="s">
        <v>1158</v>
      </c>
      <c r="D56" s="12" t="s">
        <v>1159</v>
      </c>
      <c r="E56" s="12" t="s">
        <v>1005</v>
      </c>
      <c r="F56" s="12" t="s">
        <v>1160</v>
      </c>
      <c r="G56" s="15">
        <v>469</v>
      </c>
    </row>
    <row r="57" ht="32" customHeight="1" spans="1:7">
      <c r="A57" s="12" t="s">
        <v>1147</v>
      </c>
      <c r="B57" s="13" t="s">
        <v>1148</v>
      </c>
      <c r="C57" s="14" t="s">
        <v>1149</v>
      </c>
      <c r="D57" s="12" t="s">
        <v>1150</v>
      </c>
      <c r="E57" s="12" t="s">
        <v>1005</v>
      </c>
      <c r="F57" s="12" t="s">
        <v>1161</v>
      </c>
      <c r="G57" s="15">
        <v>1418</v>
      </c>
    </row>
    <row r="58" ht="32" customHeight="1" spans="1:7">
      <c r="A58" s="12" t="s">
        <v>1147</v>
      </c>
      <c r="B58" s="13" t="s">
        <v>1148</v>
      </c>
      <c r="C58" s="14" t="s">
        <v>1149</v>
      </c>
      <c r="D58" s="12" t="s">
        <v>1150</v>
      </c>
      <c r="E58" s="12" t="s">
        <v>1005</v>
      </c>
      <c r="F58" s="12" t="s">
        <v>1162</v>
      </c>
      <c r="G58" s="15">
        <v>0</v>
      </c>
    </row>
    <row r="59" ht="32" customHeight="1" spans="1:7">
      <c r="A59" s="12" t="s">
        <v>1147</v>
      </c>
      <c r="B59" s="13" t="s">
        <v>1148</v>
      </c>
      <c r="C59" s="14" t="s">
        <v>1152</v>
      </c>
      <c r="D59" s="12" t="s">
        <v>1153</v>
      </c>
      <c r="E59" s="12" t="s">
        <v>1005</v>
      </c>
      <c r="F59" s="12" t="s">
        <v>1163</v>
      </c>
      <c r="G59" s="15">
        <v>5983</v>
      </c>
    </row>
    <row r="60" ht="32" customHeight="1" spans="1:7">
      <c r="A60" s="12" t="s">
        <v>1147</v>
      </c>
      <c r="B60" s="13" t="s">
        <v>1148</v>
      </c>
      <c r="C60" s="14" t="s">
        <v>1164</v>
      </c>
      <c r="D60" s="12" t="s">
        <v>1165</v>
      </c>
      <c r="E60" s="12" t="s">
        <v>1005</v>
      </c>
      <c r="F60" s="12" t="s">
        <v>1166</v>
      </c>
      <c r="G60" s="15">
        <v>575.15</v>
      </c>
    </row>
    <row r="61" ht="32" customHeight="1" spans="1:7">
      <c r="A61" s="12" t="s">
        <v>1147</v>
      </c>
      <c r="B61" s="13" t="s">
        <v>1148</v>
      </c>
      <c r="C61" s="14" t="s">
        <v>1167</v>
      </c>
      <c r="D61" s="12" t="s">
        <v>1168</v>
      </c>
      <c r="E61" s="12" t="s">
        <v>1005</v>
      </c>
      <c r="F61" s="12" t="s">
        <v>1169</v>
      </c>
      <c r="G61" s="15">
        <v>3779</v>
      </c>
    </row>
    <row r="62" ht="32" customHeight="1" spans="1:7">
      <c r="A62" s="12" t="s">
        <v>1147</v>
      </c>
      <c r="B62" s="13" t="s">
        <v>1148</v>
      </c>
      <c r="C62" s="14" t="s">
        <v>1170</v>
      </c>
      <c r="D62" s="12" t="s">
        <v>1171</v>
      </c>
      <c r="E62" s="12" t="s">
        <v>1005</v>
      </c>
      <c r="F62" s="12" t="s">
        <v>1172</v>
      </c>
      <c r="G62" s="15">
        <v>1464</v>
      </c>
    </row>
    <row r="63" ht="32" customHeight="1" spans="1:7">
      <c r="A63" s="12" t="s">
        <v>1147</v>
      </c>
      <c r="B63" s="13" t="s">
        <v>1148</v>
      </c>
      <c r="C63" s="14" t="s">
        <v>1149</v>
      </c>
      <c r="D63" s="12" t="s">
        <v>1150</v>
      </c>
      <c r="E63" s="12" t="s">
        <v>1005</v>
      </c>
      <c r="F63" s="12" t="s">
        <v>1173</v>
      </c>
      <c r="G63" s="15">
        <v>0</v>
      </c>
    </row>
    <row r="64" ht="32" customHeight="1" spans="1:7">
      <c r="A64" s="12" t="s">
        <v>1147</v>
      </c>
      <c r="B64" s="13" t="s">
        <v>1148</v>
      </c>
      <c r="C64" s="14" t="s">
        <v>1149</v>
      </c>
      <c r="D64" s="12" t="s">
        <v>1150</v>
      </c>
      <c r="E64" s="12" t="s">
        <v>1005</v>
      </c>
      <c r="F64" s="12" t="s">
        <v>1174</v>
      </c>
      <c r="G64" s="15">
        <v>1485</v>
      </c>
    </row>
    <row r="65" ht="32" customHeight="1" spans="1:7">
      <c r="A65" s="12" t="s">
        <v>1147</v>
      </c>
      <c r="B65" s="13" t="s">
        <v>1148</v>
      </c>
      <c r="C65" s="14" t="s">
        <v>1167</v>
      </c>
      <c r="D65" s="12" t="s">
        <v>1168</v>
      </c>
      <c r="E65" s="12" t="s">
        <v>1005</v>
      </c>
      <c r="F65" s="12" t="s">
        <v>1175</v>
      </c>
      <c r="G65" s="15">
        <v>0</v>
      </c>
    </row>
    <row r="66" ht="32" customHeight="1" spans="1:7">
      <c r="A66" s="12" t="s">
        <v>1147</v>
      </c>
      <c r="B66" s="13" t="s">
        <v>1148</v>
      </c>
      <c r="C66" s="14" t="s">
        <v>1167</v>
      </c>
      <c r="D66" s="12" t="s">
        <v>1168</v>
      </c>
      <c r="E66" s="12" t="s">
        <v>1005</v>
      </c>
      <c r="F66" s="12" t="s">
        <v>1176</v>
      </c>
      <c r="G66" s="15">
        <v>1086</v>
      </c>
    </row>
    <row r="67" ht="32" customHeight="1" spans="1:7">
      <c r="A67" s="12" t="s">
        <v>1147</v>
      </c>
      <c r="B67" s="13" t="s">
        <v>1148</v>
      </c>
      <c r="C67" s="14" t="s">
        <v>1149</v>
      </c>
      <c r="D67" s="12" t="s">
        <v>1150</v>
      </c>
      <c r="E67" s="12" t="s">
        <v>1005</v>
      </c>
      <c r="F67" s="12" t="s">
        <v>1177</v>
      </c>
      <c r="G67" s="15">
        <v>18847</v>
      </c>
    </row>
    <row r="68" ht="32" customHeight="1" spans="1:7">
      <c r="A68" s="12" t="s">
        <v>1147</v>
      </c>
      <c r="B68" s="13" t="s">
        <v>1148</v>
      </c>
      <c r="C68" s="14" t="s">
        <v>1167</v>
      </c>
      <c r="D68" s="12" t="s">
        <v>1168</v>
      </c>
      <c r="E68" s="12" t="s">
        <v>1005</v>
      </c>
      <c r="F68" s="12" t="s">
        <v>1178</v>
      </c>
      <c r="G68" s="15">
        <v>0</v>
      </c>
    </row>
    <row r="69" ht="32" customHeight="1" spans="1:7">
      <c r="A69" s="12" t="s">
        <v>1147</v>
      </c>
      <c r="B69" s="13" t="s">
        <v>1148</v>
      </c>
      <c r="C69" s="14" t="s">
        <v>1158</v>
      </c>
      <c r="D69" s="12" t="s">
        <v>1159</v>
      </c>
      <c r="E69" s="12" t="s">
        <v>1005</v>
      </c>
      <c r="F69" s="12" t="s">
        <v>1179</v>
      </c>
      <c r="G69" s="15">
        <v>0</v>
      </c>
    </row>
    <row r="70" ht="32" customHeight="1" spans="1:7">
      <c r="A70" s="12" t="s">
        <v>1147</v>
      </c>
      <c r="B70" s="13" t="s">
        <v>1148</v>
      </c>
      <c r="C70" s="14" t="s">
        <v>1167</v>
      </c>
      <c r="D70" s="12" t="s">
        <v>1168</v>
      </c>
      <c r="E70" s="12" t="s">
        <v>1005</v>
      </c>
      <c r="F70" s="12" t="s">
        <v>1180</v>
      </c>
      <c r="G70" s="15">
        <v>0</v>
      </c>
    </row>
    <row r="71" ht="32" customHeight="1" spans="1:7">
      <c r="A71" s="12" t="s">
        <v>1147</v>
      </c>
      <c r="B71" s="13" t="s">
        <v>1148</v>
      </c>
      <c r="C71" s="14" t="s">
        <v>1167</v>
      </c>
      <c r="D71" s="12" t="s">
        <v>1168</v>
      </c>
      <c r="E71" s="12" t="s">
        <v>1005</v>
      </c>
      <c r="F71" s="12" t="s">
        <v>1181</v>
      </c>
      <c r="G71" s="15">
        <v>944</v>
      </c>
    </row>
    <row r="72" s="1" customFormat="1" ht="32" customHeight="1" spans="1:7">
      <c r="A72" s="12"/>
      <c r="B72" s="13"/>
      <c r="C72" s="14"/>
      <c r="D72" s="12"/>
      <c r="E72" s="12"/>
      <c r="F72" s="12"/>
      <c r="G72" s="15">
        <v>7697.08</v>
      </c>
    </row>
    <row r="73" s="1" customFormat="1" ht="32" customHeight="1" spans="1:7">
      <c r="A73" s="12" t="s">
        <v>1182</v>
      </c>
      <c r="B73" s="13" t="s">
        <v>1183</v>
      </c>
      <c r="C73" s="14" t="s">
        <v>1184</v>
      </c>
      <c r="D73" s="12" t="s">
        <v>1185</v>
      </c>
      <c r="E73" s="12" t="s">
        <v>1005</v>
      </c>
      <c r="F73" s="12" t="s">
        <v>1186</v>
      </c>
      <c r="G73" s="15">
        <v>1813</v>
      </c>
    </row>
    <row r="74" s="1" customFormat="1" ht="32" customHeight="1" spans="1:7">
      <c r="A74" s="12" t="s">
        <v>1182</v>
      </c>
      <c r="B74" s="13" t="s">
        <v>1183</v>
      </c>
      <c r="C74" s="14" t="s">
        <v>1187</v>
      </c>
      <c r="D74" s="12" t="s">
        <v>1188</v>
      </c>
      <c r="E74" s="12" t="s">
        <v>1005</v>
      </c>
      <c r="F74" s="12" t="s">
        <v>1189</v>
      </c>
      <c r="G74" s="15">
        <v>348</v>
      </c>
    </row>
    <row r="75" s="1" customFormat="1" ht="32" customHeight="1" spans="1:7">
      <c r="A75" s="12" t="s">
        <v>1182</v>
      </c>
      <c r="B75" s="13" t="s">
        <v>1183</v>
      </c>
      <c r="C75" s="14" t="s">
        <v>1190</v>
      </c>
      <c r="D75" s="12" t="s">
        <v>860</v>
      </c>
      <c r="E75" s="12" t="s">
        <v>1005</v>
      </c>
      <c r="F75" s="12" t="s">
        <v>1191</v>
      </c>
      <c r="G75" s="15">
        <v>292.76</v>
      </c>
    </row>
    <row r="76" s="1" customFormat="1" ht="32" customHeight="1" spans="1:7">
      <c r="A76" s="12" t="s">
        <v>1182</v>
      </c>
      <c r="B76" s="13" t="s">
        <v>1183</v>
      </c>
      <c r="C76" s="14" t="s">
        <v>1192</v>
      </c>
      <c r="D76" s="12" t="s">
        <v>1193</v>
      </c>
      <c r="E76" s="12" t="s">
        <v>1005</v>
      </c>
      <c r="F76" s="12" t="s">
        <v>1194</v>
      </c>
      <c r="G76" s="15">
        <v>9.6</v>
      </c>
    </row>
    <row r="77" s="1" customFormat="1" ht="32" customHeight="1" spans="1:7">
      <c r="A77" s="12" t="s">
        <v>1182</v>
      </c>
      <c r="B77" s="13" t="s">
        <v>1183</v>
      </c>
      <c r="C77" s="14" t="s">
        <v>1195</v>
      </c>
      <c r="D77" s="12" t="s">
        <v>1196</v>
      </c>
      <c r="E77" s="12" t="s">
        <v>1005</v>
      </c>
      <c r="F77" s="12" t="s">
        <v>1197</v>
      </c>
      <c r="G77" s="15">
        <v>35.16</v>
      </c>
    </row>
    <row r="78" ht="32" customHeight="1" spans="1:7">
      <c r="A78" s="12" t="s">
        <v>1182</v>
      </c>
      <c r="B78" s="13" t="s">
        <v>1183</v>
      </c>
      <c r="C78" s="14" t="s">
        <v>1198</v>
      </c>
      <c r="D78" s="12" t="s">
        <v>1199</v>
      </c>
      <c r="E78" s="12" t="s">
        <v>1005</v>
      </c>
      <c r="F78" s="12" t="s">
        <v>1200</v>
      </c>
      <c r="G78" s="15">
        <v>0</v>
      </c>
    </row>
    <row r="79" s="1" customFormat="1" ht="32" customHeight="1" spans="1:7">
      <c r="A79" s="12" t="s">
        <v>1182</v>
      </c>
      <c r="B79" s="13" t="s">
        <v>1183</v>
      </c>
      <c r="C79" s="14" t="s">
        <v>1201</v>
      </c>
      <c r="D79" s="12" t="s">
        <v>1202</v>
      </c>
      <c r="E79" s="12" t="s">
        <v>1005</v>
      </c>
      <c r="F79" s="12" t="s">
        <v>1203</v>
      </c>
      <c r="G79" s="15">
        <v>301</v>
      </c>
    </row>
    <row r="80" ht="32" customHeight="1" spans="1:7">
      <c r="A80" s="12" t="s">
        <v>1182</v>
      </c>
      <c r="B80" s="13" t="s">
        <v>1183</v>
      </c>
      <c r="C80" s="14" t="s">
        <v>1204</v>
      </c>
      <c r="D80" s="12" t="s">
        <v>1205</v>
      </c>
      <c r="E80" s="12" t="s">
        <v>1005</v>
      </c>
      <c r="F80" s="12" t="s">
        <v>1206</v>
      </c>
      <c r="G80" s="15">
        <v>0</v>
      </c>
    </row>
    <row r="81" s="1" customFormat="1" ht="32" customHeight="1" spans="1:7">
      <c r="A81" s="12" t="s">
        <v>1182</v>
      </c>
      <c r="B81" s="13" t="s">
        <v>1183</v>
      </c>
      <c r="C81" s="14" t="s">
        <v>1207</v>
      </c>
      <c r="D81" s="12" t="s">
        <v>1208</v>
      </c>
      <c r="E81" s="12" t="s">
        <v>1005</v>
      </c>
      <c r="F81" s="12" t="s">
        <v>1209</v>
      </c>
      <c r="G81" s="15">
        <v>9.9</v>
      </c>
    </row>
    <row r="82" ht="32" customHeight="1" spans="1:7">
      <c r="A82" s="12" t="s">
        <v>1182</v>
      </c>
      <c r="B82" s="13" t="s">
        <v>1183</v>
      </c>
      <c r="C82" s="14" t="s">
        <v>1210</v>
      </c>
      <c r="D82" s="12" t="s">
        <v>1211</v>
      </c>
      <c r="E82" s="12" t="s">
        <v>1005</v>
      </c>
      <c r="F82" s="12" t="s">
        <v>1212</v>
      </c>
      <c r="G82" s="15">
        <v>203.37</v>
      </c>
    </row>
    <row r="83" s="1" customFormat="1" ht="32" customHeight="1" spans="1:7">
      <c r="A83" s="12" t="s">
        <v>1182</v>
      </c>
      <c r="B83" s="13" t="s">
        <v>1183</v>
      </c>
      <c r="C83" s="14" t="s">
        <v>1213</v>
      </c>
      <c r="D83" s="12" t="s">
        <v>1214</v>
      </c>
      <c r="E83" s="12" t="s">
        <v>1005</v>
      </c>
      <c r="F83" s="12" t="s">
        <v>1215</v>
      </c>
      <c r="G83" s="15">
        <v>7</v>
      </c>
    </row>
    <row r="84" ht="32" customHeight="1" spans="1:7">
      <c r="A84" s="12" t="s">
        <v>1182</v>
      </c>
      <c r="B84" s="13" t="s">
        <v>1183</v>
      </c>
      <c r="C84" s="14" t="s">
        <v>1216</v>
      </c>
      <c r="D84" s="12" t="s">
        <v>1217</v>
      </c>
      <c r="E84" s="12" t="s">
        <v>1005</v>
      </c>
      <c r="F84" s="12" t="s">
        <v>1218</v>
      </c>
      <c r="G84" s="15">
        <v>0</v>
      </c>
    </row>
    <row r="85" ht="32" customHeight="1" spans="1:7">
      <c r="A85" s="12" t="s">
        <v>1182</v>
      </c>
      <c r="B85" s="13" t="s">
        <v>1183</v>
      </c>
      <c r="C85" s="14" t="s">
        <v>1219</v>
      </c>
      <c r="D85" s="12" t="s">
        <v>1220</v>
      </c>
      <c r="E85" s="12" t="s">
        <v>1005</v>
      </c>
      <c r="F85" s="12" t="s">
        <v>1221</v>
      </c>
      <c r="G85" s="15">
        <v>0</v>
      </c>
    </row>
    <row r="86" s="2" customFormat="1" ht="32" customHeight="1" spans="1:7">
      <c r="A86" s="16" t="s">
        <v>1182</v>
      </c>
      <c r="B86" s="17" t="s">
        <v>1183</v>
      </c>
      <c r="C86" s="18" t="s">
        <v>1222</v>
      </c>
      <c r="D86" s="16" t="s">
        <v>1223</v>
      </c>
      <c r="E86" s="16" t="s">
        <v>1005</v>
      </c>
      <c r="F86" s="16" t="s">
        <v>1224</v>
      </c>
      <c r="G86" s="19">
        <v>3274</v>
      </c>
    </row>
    <row r="87" s="1" customFormat="1" ht="32" customHeight="1" spans="1:7">
      <c r="A87" s="12" t="s">
        <v>1182</v>
      </c>
      <c r="B87" s="13" t="s">
        <v>1183</v>
      </c>
      <c r="C87" s="14" t="s">
        <v>1225</v>
      </c>
      <c r="D87" s="12" t="s">
        <v>1226</v>
      </c>
      <c r="E87" s="12" t="s">
        <v>1005</v>
      </c>
      <c r="F87" s="12" t="s">
        <v>1227</v>
      </c>
      <c r="G87" s="15">
        <v>1</v>
      </c>
    </row>
    <row r="88" s="1" customFormat="1" ht="32" customHeight="1" spans="1:7">
      <c r="A88" s="12" t="s">
        <v>1182</v>
      </c>
      <c r="B88" s="13" t="s">
        <v>1183</v>
      </c>
      <c r="C88" s="14" t="s">
        <v>1228</v>
      </c>
      <c r="D88" s="12" t="s">
        <v>1229</v>
      </c>
      <c r="E88" s="12" t="s">
        <v>1005</v>
      </c>
      <c r="F88" s="12" t="s">
        <v>1230</v>
      </c>
      <c r="G88" s="15">
        <v>27.71</v>
      </c>
    </row>
    <row r="89" s="1" customFormat="1" ht="32" customHeight="1" spans="1:7">
      <c r="A89" s="12" t="s">
        <v>1182</v>
      </c>
      <c r="B89" s="13" t="s">
        <v>1183</v>
      </c>
      <c r="C89" s="14" t="s">
        <v>1231</v>
      </c>
      <c r="D89" s="12" t="s">
        <v>1232</v>
      </c>
      <c r="E89" s="12" t="s">
        <v>1005</v>
      </c>
      <c r="F89" s="12" t="s">
        <v>1233</v>
      </c>
      <c r="G89" s="15">
        <v>2.5</v>
      </c>
    </row>
    <row r="90" s="1" customFormat="1" ht="32" customHeight="1" spans="1:7">
      <c r="A90" s="12" t="s">
        <v>1182</v>
      </c>
      <c r="B90" s="13" t="s">
        <v>1183</v>
      </c>
      <c r="C90" s="14" t="s">
        <v>1234</v>
      </c>
      <c r="D90" s="12" t="s">
        <v>1235</v>
      </c>
      <c r="E90" s="12" t="s">
        <v>1005</v>
      </c>
      <c r="F90" s="12" t="s">
        <v>1236</v>
      </c>
      <c r="G90" s="15">
        <v>5</v>
      </c>
    </row>
    <row r="91" s="1" customFormat="1" ht="32" customHeight="1" spans="1:7">
      <c r="A91" s="12" t="s">
        <v>1182</v>
      </c>
      <c r="B91" s="13" t="s">
        <v>1183</v>
      </c>
      <c r="C91" s="14" t="s">
        <v>1237</v>
      </c>
      <c r="D91" s="12" t="s">
        <v>1238</v>
      </c>
      <c r="E91" s="12" t="s">
        <v>1005</v>
      </c>
      <c r="F91" s="12" t="s">
        <v>1239</v>
      </c>
      <c r="G91" s="15">
        <v>38.8</v>
      </c>
    </row>
    <row r="92" s="1" customFormat="1" ht="32" customHeight="1" spans="1:7">
      <c r="A92" s="12" t="s">
        <v>1182</v>
      </c>
      <c r="B92" s="13" t="s">
        <v>1183</v>
      </c>
      <c r="C92" s="14" t="s">
        <v>1240</v>
      </c>
      <c r="D92" s="12" t="s">
        <v>1241</v>
      </c>
      <c r="E92" s="12" t="s">
        <v>1005</v>
      </c>
      <c r="F92" s="12" t="s">
        <v>1242</v>
      </c>
      <c r="G92" s="15">
        <v>7.54</v>
      </c>
    </row>
    <row r="93" s="1" customFormat="1" ht="32" customHeight="1" spans="1:7">
      <c r="A93" s="12" t="s">
        <v>1182</v>
      </c>
      <c r="B93" s="13" t="s">
        <v>1183</v>
      </c>
      <c r="C93" s="14" t="s">
        <v>1187</v>
      </c>
      <c r="D93" s="12" t="s">
        <v>1243</v>
      </c>
      <c r="E93" s="12" t="s">
        <v>1005</v>
      </c>
      <c r="F93" s="12" t="s">
        <v>1244</v>
      </c>
      <c r="G93" s="15">
        <v>226</v>
      </c>
    </row>
    <row r="94" s="1" customFormat="1" ht="32" customHeight="1" spans="1:7">
      <c r="A94" s="12" t="s">
        <v>1182</v>
      </c>
      <c r="B94" s="13" t="s">
        <v>1183</v>
      </c>
      <c r="C94" s="14" t="s">
        <v>1245</v>
      </c>
      <c r="D94" s="12" t="s">
        <v>1246</v>
      </c>
      <c r="E94" s="12" t="s">
        <v>1005</v>
      </c>
      <c r="F94" s="12" t="s">
        <v>1247</v>
      </c>
      <c r="G94" s="15">
        <v>0</v>
      </c>
    </row>
    <row r="95" ht="32" customHeight="1" spans="1:7">
      <c r="A95" s="12" t="s">
        <v>1182</v>
      </c>
      <c r="B95" s="13" t="s">
        <v>1183</v>
      </c>
      <c r="C95" s="14" t="s">
        <v>1248</v>
      </c>
      <c r="D95" s="12" t="s">
        <v>1249</v>
      </c>
      <c r="E95" s="12" t="s">
        <v>1005</v>
      </c>
      <c r="F95" s="12" t="s">
        <v>1250</v>
      </c>
      <c r="G95" s="15">
        <v>11.5</v>
      </c>
    </row>
    <row r="96" ht="32" customHeight="1" spans="1:7">
      <c r="A96" s="12" t="s">
        <v>1182</v>
      </c>
      <c r="B96" s="13" t="s">
        <v>1183</v>
      </c>
      <c r="C96" s="14" t="s">
        <v>1251</v>
      </c>
      <c r="D96" s="12" t="s">
        <v>1252</v>
      </c>
      <c r="E96" s="12" t="s">
        <v>1005</v>
      </c>
      <c r="F96" s="12" t="s">
        <v>1253</v>
      </c>
      <c r="G96" s="15">
        <v>0</v>
      </c>
    </row>
    <row r="97" ht="32" customHeight="1" spans="1:7">
      <c r="A97" s="12" t="s">
        <v>1182</v>
      </c>
      <c r="B97" s="13" t="s">
        <v>1183</v>
      </c>
      <c r="C97" s="14" t="s">
        <v>1254</v>
      </c>
      <c r="D97" s="12" t="s">
        <v>1255</v>
      </c>
      <c r="E97" s="12" t="s">
        <v>1005</v>
      </c>
      <c r="F97" s="12" t="s">
        <v>1256</v>
      </c>
      <c r="G97" s="15">
        <v>0</v>
      </c>
    </row>
    <row r="98" s="1" customFormat="1" ht="32" customHeight="1" spans="1:7">
      <c r="A98" s="12" t="s">
        <v>1182</v>
      </c>
      <c r="B98" s="13" t="s">
        <v>1183</v>
      </c>
      <c r="C98" s="14" t="s">
        <v>1257</v>
      </c>
      <c r="D98" s="12" t="s">
        <v>1258</v>
      </c>
      <c r="E98" s="12" t="s">
        <v>1005</v>
      </c>
      <c r="F98" s="12" t="s">
        <v>1259</v>
      </c>
      <c r="G98" s="15">
        <v>5</v>
      </c>
    </row>
    <row r="99" s="1" customFormat="1" ht="32" customHeight="1" spans="1:7">
      <c r="A99" s="12" t="s">
        <v>1182</v>
      </c>
      <c r="B99" s="13" t="s">
        <v>1183</v>
      </c>
      <c r="C99" s="14" t="s">
        <v>1260</v>
      </c>
      <c r="D99" s="12" t="s">
        <v>1261</v>
      </c>
      <c r="E99" s="12" t="s">
        <v>1005</v>
      </c>
      <c r="F99" s="12" t="s">
        <v>1262</v>
      </c>
      <c r="G99" s="15">
        <v>12</v>
      </c>
    </row>
    <row r="100" s="1" customFormat="1" ht="32" customHeight="1" spans="1:7">
      <c r="A100" s="12" t="s">
        <v>1182</v>
      </c>
      <c r="B100" s="13" t="s">
        <v>1183</v>
      </c>
      <c r="C100" s="14" t="s">
        <v>1263</v>
      </c>
      <c r="D100" s="12" t="s">
        <v>1264</v>
      </c>
      <c r="E100" s="12" t="s">
        <v>1005</v>
      </c>
      <c r="F100" s="12" t="s">
        <v>1265</v>
      </c>
      <c r="G100" s="15">
        <v>28</v>
      </c>
    </row>
    <row r="101" ht="32" customHeight="1" spans="1:7">
      <c r="A101" s="12" t="s">
        <v>1182</v>
      </c>
      <c r="B101" s="13" t="s">
        <v>1183</v>
      </c>
      <c r="C101" s="14" t="s">
        <v>1266</v>
      </c>
      <c r="D101" s="12" t="s">
        <v>1267</v>
      </c>
      <c r="E101" s="12" t="s">
        <v>1005</v>
      </c>
      <c r="F101" s="12" t="s">
        <v>1268</v>
      </c>
      <c r="G101" s="15">
        <v>0</v>
      </c>
    </row>
    <row r="102" s="1" customFormat="1" ht="32" customHeight="1" spans="1:7">
      <c r="A102" s="12" t="s">
        <v>1182</v>
      </c>
      <c r="B102" s="13" t="s">
        <v>1183</v>
      </c>
      <c r="C102" s="14" t="s">
        <v>1269</v>
      </c>
      <c r="D102" s="12" t="s">
        <v>1270</v>
      </c>
      <c r="E102" s="12" t="s">
        <v>1005</v>
      </c>
      <c r="F102" s="12" t="s">
        <v>1271</v>
      </c>
      <c r="G102" s="15">
        <v>391.5</v>
      </c>
    </row>
    <row r="103" ht="32" customHeight="1" spans="1:7">
      <c r="A103" s="12" t="s">
        <v>1182</v>
      </c>
      <c r="B103" s="13" t="s">
        <v>1183</v>
      </c>
      <c r="C103" s="14" t="s">
        <v>1187</v>
      </c>
      <c r="D103" s="12" t="s">
        <v>1272</v>
      </c>
      <c r="E103" s="12" t="s">
        <v>1005</v>
      </c>
      <c r="F103" s="12" t="s">
        <v>1273</v>
      </c>
      <c r="G103" s="15">
        <v>0</v>
      </c>
    </row>
    <row r="104" s="1" customFormat="1" ht="32" customHeight="1" spans="1:7">
      <c r="A104" s="12" t="s">
        <v>1182</v>
      </c>
      <c r="B104" s="13" t="s">
        <v>1183</v>
      </c>
      <c r="C104" s="14" t="s">
        <v>1274</v>
      </c>
      <c r="D104" s="12" t="s">
        <v>1275</v>
      </c>
      <c r="E104" s="12" t="s">
        <v>1005</v>
      </c>
      <c r="F104" s="12" t="s">
        <v>1276</v>
      </c>
      <c r="G104" s="15">
        <v>208</v>
      </c>
    </row>
    <row r="105" s="1" customFormat="1" ht="32" customHeight="1" spans="1:7">
      <c r="A105" s="12" t="s">
        <v>1182</v>
      </c>
      <c r="B105" s="13" t="s">
        <v>1183</v>
      </c>
      <c r="C105" s="14" t="s">
        <v>1277</v>
      </c>
      <c r="D105" s="12" t="s">
        <v>1278</v>
      </c>
      <c r="E105" s="12" t="s">
        <v>1005</v>
      </c>
      <c r="F105" s="12" t="s">
        <v>1279</v>
      </c>
      <c r="G105" s="15">
        <v>117.65</v>
      </c>
    </row>
    <row r="106" ht="32" customHeight="1" spans="1:7">
      <c r="A106" s="12" t="s">
        <v>1182</v>
      </c>
      <c r="B106" s="13" t="s">
        <v>1183</v>
      </c>
      <c r="C106" s="14" t="s">
        <v>1280</v>
      </c>
      <c r="D106" s="12" t="s">
        <v>1281</v>
      </c>
      <c r="E106" s="12" t="s">
        <v>1005</v>
      </c>
      <c r="F106" s="12" t="s">
        <v>1282</v>
      </c>
      <c r="G106" s="15">
        <v>52</v>
      </c>
    </row>
    <row r="107" s="1" customFormat="1" ht="32" customHeight="1" spans="1:7">
      <c r="A107" s="12" t="s">
        <v>1182</v>
      </c>
      <c r="B107" s="13" t="s">
        <v>1183</v>
      </c>
      <c r="C107" s="14" t="s">
        <v>1283</v>
      </c>
      <c r="D107" s="12" t="s">
        <v>1284</v>
      </c>
      <c r="E107" s="12" t="s">
        <v>1005</v>
      </c>
      <c r="F107" s="12" t="s">
        <v>1285</v>
      </c>
      <c r="G107" s="15">
        <v>138.42</v>
      </c>
    </row>
    <row r="108" s="1" customFormat="1" ht="32" customHeight="1" spans="1:7">
      <c r="A108" s="12" t="s">
        <v>1182</v>
      </c>
      <c r="B108" s="13" t="s">
        <v>1183</v>
      </c>
      <c r="C108" s="14" t="s">
        <v>1286</v>
      </c>
      <c r="D108" s="12" t="s">
        <v>1287</v>
      </c>
      <c r="E108" s="12" t="s">
        <v>1005</v>
      </c>
      <c r="F108" s="12" t="s">
        <v>1288</v>
      </c>
      <c r="G108" s="15">
        <v>130.67</v>
      </c>
    </row>
    <row r="109" ht="32" customHeight="1" spans="1:7">
      <c r="A109" s="12" t="s">
        <v>1182</v>
      </c>
      <c r="B109" s="13" t="s">
        <v>1183</v>
      </c>
      <c r="C109" s="14" t="s">
        <v>1289</v>
      </c>
      <c r="D109" s="12" t="s">
        <v>1290</v>
      </c>
      <c r="E109" s="12" t="s">
        <v>1005</v>
      </c>
      <c r="F109" s="12" t="s">
        <v>1291</v>
      </c>
      <c r="G109" s="15">
        <v>0</v>
      </c>
    </row>
    <row r="110" s="1" customFormat="1" ht="32" customHeight="1" spans="1:7">
      <c r="A110" s="12"/>
      <c r="B110" s="13"/>
      <c r="C110" s="14"/>
      <c r="D110" s="12"/>
      <c r="E110" s="12"/>
      <c r="F110" s="12"/>
      <c r="G110" s="15">
        <v>0</v>
      </c>
    </row>
    <row r="111" ht="32" customHeight="1" spans="1:7">
      <c r="A111" s="12" t="s">
        <v>1292</v>
      </c>
      <c r="B111" s="13" t="s">
        <v>1293</v>
      </c>
      <c r="C111" s="14" t="s">
        <v>1294</v>
      </c>
      <c r="D111" s="12" t="s">
        <v>1295</v>
      </c>
      <c r="E111" s="12" t="s">
        <v>1005</v>
      </c>
      <c r="F111" s="12" t="s">
        <v>1296</v>
      </c>
      <c r="G111" s="15">
        <v>0</v>
      </c>
    </row>
    <row r="112" ht="32" customHeight="1" spans="1:7">
      <c r="A112" s="12" t="s">
        <v>1292</v>
      </c>
      <c r="B112" s="13" t="s">
        <v>1293</v>
      </c>
      <c r="C112" s="14" t="s">
        <v>1297</v>
      </c>
      <c r="D112" s="12" t="s">
        <v>1298</v>
      </c>
      <c r="E112" s="12" t="s">
        <v>1005</v>
      </c>
      <c r="F112" s="12" t="s">
        <v>1299</v>
      </c>
      <c r="G112" s="15">
        <v>0</v>
      </c>
    </row>
    <row r="113" ht="32" customHeight="1" spans="1:7">
      <c r="A113" s="12" t="s">
        <v>1292</v>
      </c>
      <c r="B113" s="13" t="s">
        <v>1293</v>
      </c>
      <c r="C113" s="14" t="s">
        <v>1297</v>
      </c>
      <c r="D113" s="12" t="s">
        <v>1298</v>
      </c>
      <c r="E113" s="12" t="s">
        <v>1005</v>
      </c>
      <c r="F113" s="12" t="s">
        <v>1300</v>
      </c>
      <c r="G113" s="15">
        <v>0</v>
      </c>
    </row>
    <row r="114" s="1" customFormat="1" ht="32" customHeight="1" spans="1:7">
      <c r="A114" s="12"/>
      <c r="B114" s="13"/>
      <c r="C114" s="14"/>
      <c r="D114" s="12"/>
      <c r="E114" s="12"/>
      <c r="F114" s="12"/>
      <c r="G114" s="15">
        <v>5345.06</v>
      </c>
    </row>
    <row r="115" s="1" customFormat="1" ht="32" customHeight="1" spans="1:8">
      <c r="A115" s="12" t="s">
        <v>1301</v>
      </c>
      <c r="B115" s="13" t="s">
        <v>1302</v>
      </c>
      <c r="C115" s="14" t="s">
        <v>1303</v>
      </c>
      <c r="D115" s="12" t="s">
        <v>805</v>
      </c>
      <c r="E115" s="12" t="s">
        <v>1005</v>
      </c>
      <c r="F115" s="12" t="s">
        <v>1304</v>
      </c>
      <c r="G115" s="15">
        <v>469.94</v>
      </c>
      <c r="H115" s="1" t="s">
        <v>1305</v>
      </c>
    </row>
    <row r="116" ht="32" customHeight="1" spans="1:7">
      <c r="A116" s="12" t="s">
        <v>1301</v>
      </c>
      <c r="B116" s="13" t="s">
        <v>1302</v>
      </c>
      <c r="C116" s="14" t="s">
        <v>1306</v>
      </c>
      <c r="D116" s="12" t="s">
        <v>1307</v>
      </c>
      <c r="E116" s="12" t="s">
        <v>1005</v>
      </c>
      <c r="F116" s="12" t="s">
        <v>1308</v>
      </c>
      <c r="G116" s="15">
        <v>0</v>
      </c>
    </row>
    <row r="117" ht="32" customHeight="1" spans="1:7">
      <c r="A117" s="12" t="s">
        <v>1301</v>
      </c>
      <c r="B117" s="13" t="s">
        <v>1302</v>
      </c>
      <c r="C117" s="14" t="s">
        <v>1309</v>
      </c>
      <c r="D117" s="12" t="s">
        <v>1310</v>
      </c>
      <c r="E117" s="12" t="s">
        <v>1005</v>
      </c>
      <c r="F117" s="12" t="s">
        <v>1311</v>
      </c>
      <c r="G117" s="15">
        <v>0</v>
      </c>
    </row>
    <row r="118" ht="32" customHeight="1" spans="1:7">
      <c r="A118" s="12" t="s">
        <v>1301</v>
      </c>
      <c r="B118" s="13" t="s">
        <v>1302</v>
      </c>
      <c r="C118" s="14" t="s">
        <v>1312</v>
      </c>
      <c r="D118" s="12" t="s">
        <v>1313</v>
      </c>
      <c r="E118" s="12" t="s">
        <v>1005</v>
      </c>
      <c r="F118" s="12" t="s">
        <v>1314</v>
      </c>
      <c r="G118" s="15">
        <v>0</v>
      </c>
    </row>
    <row r="119" ht="32" customHeight="1" spans="1:7">
      <c r="A119" s="12" t="s">
        <v>1301</v>
      </c>
      <c r="B119" s="13" t="s">
        <v>1302</v>
      </c>
      <c r="C119" s="14" t="s">
        <v>1315</v>
      </c>
      <c r="D119" s="12" t="s">
        <v>1316</v>
      </c>
      <c r="E119" s="12" t="s">
        <v>1005</v>
      </c>
      <c r="F119" s="12" t="s">
        <v>1317</v>
      </c>
      <c r="G119" s="15">
        <v>46</v>
      </c>
    </row>
    <row r="120" ht="32" customHeight="1" spans="1:7">
      <c r="A120" s="12" t="s">
        <v>1301</v>
      </c>
      <c r="B120" s="13" t="s">
        <v>1302</v>
      </c>
      <c r="C120" s="14" t="s">
        <v>1315</v>
      </c>
      <c r="D120" s="12" t="s">
        <v>1316</v>
      </c>
      <c r="E120" s="12" t="s">
        <v>1005</v>
      </c>
      <c r="F120" s="12" t="s">
        <v>1318</v>
      </c>
      <c r="G120" s="15">
        <v>105</v>
      </c>
    </row>
    <row r="121" ht="32" customHeight="1" spans="1:7">
      <c r="A121" s="12" t="s">
        <v>1301</v>
      </c>
      <c r="B121" s="13" t="s">
        <v>1302</v>
      </c>
      <c r="C121" s="14" t="s">
        <v>1315</v>
      </c>
      <c r="D121" s="12" t="s">
        <v>1316</v>
      </c>
      <c r="E121" s="12" t="s">
        <v>1005</v>
      </c>
      <c r="F121" s="12" t="s">
        <v>1319</v>
      </c>
      <c r="G121" s="15">
        <v>21.4</v>
      </c>
    </row>
    <row r="122" s="1" customFormat="1" ht="32" customHeight="1" spans="1:7">
      <c r="A122" s="12" t="s">
        <v>1301</v>
      </c>
      <c r="B122" s="13" t="s">
        <v>1302</v>
      </c>
      <c r="C122" s="14" t="s">
        <v>1320</v>
      </c>
      <c r="D122" s="12" t="s">
        <v>1321</v>
      </c>
      <c r="E122" s="12" t="s">
        <v>1005</v>
      </c>
      <c r="F122" s="12" t="s">
        <v>1322</v>
      </c>
      <c r="G122" s="15">
        <v>83</v>
      </c>
    </row>
    <row r="123" s="1" customFormat="1" ht="32" customHeight="1" spans="1:8">
      <c r="A123" s="12" t="s">
        <v>1301</v>
      </c>
      <c r="B123" s="13" t="s">
        <v>1302</v>
      </c>
      <c r="C123" s="14" t="s">
        <v>1323</v>
      </c>
      <c r="D123" s="12" t="s">
        <v>1324</v>
      </c>
      <c r="E123" s="12" t="s">
        <v>1005</v>
      </c>
      <c r="F123" s="12" t="s">
        <v>1325</v>
      </c>
      <c r="G123" s="15">
        <v>347.62</v>
      </c>
      <c r="H123" s="1" t="s">
        <v>1305</v>
      </c>
    </row>
    <row r="124" ht="32" customHeight="1" spans="1:7">
      <c r="A124" s="12" t="s">
        <v>1301</v>
      </c>
      <c r="B124" s="13" t="s">
        <v>1302</v>
      </c>
      <c r="C124" s="14" t="s">
        <v>1315</v>
      </c>
      <c r="D124" s="12" t="s">
        <v>1316</v>
      </c>
      <c r="E124" s="12" t="s">
        <v>1005</v>
      </c>
      <c r="F124" s="12" t="s">
        <v>1326</v>
      </c>
      <c r="G124" s="15">
        <v>32</v>
      </c>
    </row>
    <row r="125" s="1" customFormat="1" ht="32" customHeight="1" spans="1:7">
      <c r="A125" s="12" t="s">
        <v>1301</v>
      </c>
      <c r="B125" s="13" t="s">
        <v>1302</v>
      </c>
      <c r="C125" s="14" t="s">
        <v>1315</v>
      </c>
      <c r="D125" s="12" t="s">
        <v>1327</v>
      </c>
      <c r="E125" s="12" t="s">
        <v>1005</v>
      </c>
      <c r="F125" s="12" t="s">
        <v>1328</v>
      </c>
      <c r="G125" s="15">
        <v>5</v>
      </c>
    </row>
    <row r="126" ht="32" customHeight="1" spans="1:7">
      <c r="A126" s="12" t="s">
        <v>1301</v>
      </c>
      <c r="B126" s="13" t="s">
        <v>1302</v>
      </c>
      <c r="C126" s="14" t="s">
        <v>1315</v>
      </c>
      <c r="D126" s="12" t="s">
        <v>1316</v>
      </c>
      <c r="E126" s="12" t="s">
        <v>1005</v>
      </c>
      <c r="F126" s="12" t="s">
        <v>1329</v>
      </c>
      <c r="G126" s="15">
        <v>271</v>
      </c>
    </row>
    <row r="127" ht="32" customHeight="1" spans="1:7">
      <c r="A127" s="12" t="s">
        <v>1301</v>
      </c>
      <c r="B127" s="13" t="s">
        <v>1302</v>
      </c>
      <c r="C127" s="14" t="s">
        <v>1306</v>
      </c>
      <c r="D127" s="12" t="s">
        <v>1330</v>
      </c>
      <c r="E127" s="12" t="s">
        <v>1005</v>
      </c>
      <c r="F127" s="12" t="s">
        <v>1314</v>
      </c>
      <c r="G127" s="15">
        <v>3964.1</v>
      </c>
    </row>
    <row r="128" s="1" customFormat="1" ht="32" customHeight="1" spans="1:7">
      <c r="A128" s="12"/>
      <c r="B128" s="13"/>
      <c r="C128" s="14"/>
      <c r="D128" s="12"/>
      <c r="E128" s="12"/>
      <c r="F128" s="12"/>
      <c r="G128" s="15">
        <v>99444.06</v>
      </c>
    </row>
    <row r="129" ht="32" customHeight="1" spans="1:7">
      <c r="A129" s="12" t="s">
        <v>1331</v>
      </c>
      <c r="B129" s="13" t="s">
        <v>1332</v>
      </c>
      <c r="C129" s="14" t="s">
        <v>1333</v>
      </c>
      <c r="D129" s="12" t="s">
        <v>1334</v>
      </c>
      <c r="E129" s="12" t="s">
        <v>1005</v>
      </c>
      <c r="F129" s="12" t="s">
        <v>1335</v>
      </c>
      <c r="G129" s="15">
        <v>218.21</v>
      </c>
    </row>
    <row r="130" s="1" customFormat="1" ht="32" customHeight="1" spans="1:7">
      <c r="A130" s="12" t="s">
        <v>1331</v>
      </c>
      <c r="B130" s="13" t="s">
        <v>1332</v>
      </c>
      <c r="C130" s="14" t="s">
        <v>1333</v>
      </c>
      <c r="D130" s="12" t="s">
        <v>1334</v>
      </c>
      <c r="E130" s="12" t="s">
        <v>1005</v>
      </c>
      <c r="F130" s="12" t="s">
        <v>1336</v>
      </c>
      <c r="G130" s="15">
        <v>3.6</v>
      </c>
    </row>
    <row r="131" ht="32" customHeight="1" spans="1:7">
      <c r="A131" s="12" t="s">
        <v>1331</v>
      </c>
      <c r="B131" s="13" t="s">
        <v>1332</v>
      </c>
      <c r="C131" s="14" t="s">
        <v>1337</v>
      </c>
      <c r="D131" s="12" t="s">
        <v>1338</v>
      </c>
      <c r="E131" s="12" t="s">
        <v>1005</v>
      </c>
      <c r="F131" s="12" t="s">
        <v>1339</v>
      </c>
      <c r="G131" s="15">
        <v>0</v>
      </c>
    </row>
    <row r="132" ht="32" customHeight="1" spans="1:7">
      <c r="A132" s="12" t="s">
        <v>1331</v>
      </c>
      <c r="B132" s="13" t="s">
        <v>1332</v>
      </c>
      <c r="C132" s="14" t="s">
        <v>1340</v>
      </c>
      <c r="D132" s="12" t="s">
        <v>1341</v>
      </c>
      <c r="E132" s="12" t="s">
        <v>1005</v>
      </c>
      <c r="F132" s="12" t="s">
        <v>1342</v>
      </c>
      <c r="G132" s="15">
        <v>1575</v>
      </c>
    </row>
    <row r="133" s="1" customFormat="1" ht="32" customHeight="1" spans="1:8">
      <c r="A133" s="12" t="s">
        <v>1331</v>
      </c>
      <c r="B133" s="13" t="s">
        <v>1332</v>
      </c>
      <c r="C133" s="14" t="s">
        <v>1343</v>
      </c>
      <c r="D133" s="12" t="s">
        <v>1344</v>
      </c>
      <c r="E133" s="12" t="s">
        <v>1005</v>
      </c>
      <c r="F133" s="12" t="s">
        <v>1345</v>
      </c>
      <c r="G133" s="15">
        <v>92</v>
      </c>
      <c r="H133" s="1" t="s">
        <v>1305</v>
      </c>
    </row>
    <row r="134" ht="32" customHeight="1" spans="1:7">
      <c r="A134" s="12" t="s">
        <v>1331</v>
      </c>
      <c r="B134" s="13" t="s">
        <v>1332</v>
      </c>
      <c r="C134" s="14" t="s">
        <v>1333</v>
      </c>
      <c r="D134" s="12" t="s">
        <v>1334</v>
      </c>
      <c r="E134" s="12" t="s">
        <v>1005</v>
      </c>
      <c r="F134" s="12" t="s">
        <v>1346</v>
      </c>
      <c r="G134" s="15">
        <v>190.02</v>
      </c>
    </row>
    <row r="135" s="1" customFormat="1" ht="32" customHeight="1" spans="1:8">
      <c r="A135" s="12" t="s">
        <v>1331</v>
      </c>
      <c r="B135" s="13" t="s">
        <v>1332</v>
      </c>
      <c r="C135" s="14" t="s">
        <v>1347</v>
      </c>
      <c r="D135" s="12" t="s">
        <v>1348</v>
      </c>
      <c r="E135" s="12" t="s">
        <v>1005</v>
      </c>
      <c r="F135" s="12" t="s">
        <v>1349</v>
      </c>
      <c r="G135" s="15">
        <v>59.76</v>
      </c>
      <c r="H135" s="1" t="s">
        <v>1305</v>
      </c>
    </row>
    <row r="136" ht="32" customHeight="1" spans="1:7">
      <c r="A136" s="12" t="s">
        <v>1331</v>
      </c>
      <c r="B136" s="13" t="s">
        <v>1332</v>
      </c>
      <c r="C136" s="14" t="s">
        <v>1350</v>
      </c>
      <c r="D136" s="12" t="s">
        <v>1351</v>
      </c>
      <c r="E136" s="12" t="s">
        <v>1005</v>
      </c>
      <c r="F136" s="12" t="s">
        <v>1352</v>
      </c>
      <c r="G136" s="15">
        <v>141.18</v>
      </c>
    </row>
    <row r="137" ht="32" customHeight="1" spans="1:7">
      <c r="A137" s="12" t="s">
        <v>1331</v>
      </c>
      <c r="B137" s="13" t="s">
        <v>1332</v>
      </c>
      <c r="C137" s="14" t="s">
        <v>1353</v>
      </c>
      <c r="D137" s="12" t="s">
        <v>1354</v>
      </c>
      <c r="E137" s="12" t="s">
        <v>1005</v>
      </c>
      <c r="F137" s="12" t="s">
        <v>1355</v>
      </c>
      <c r="G137" s="15">
        <v>202</v>
      </c>
    </row>
    <row r="138" ht="32" customHeight="1" spans="1:7">
      <c r="A138" s="12" t="s">
        <v>1331</v>
      </c>
      <c r="B138" s="13" t="s">
        <v>1332</v>
      </c>
      <c r="C138" s="14" t="s">
        <v>1356</v>
      </c>
      <c r="D138" s="12" t="s">
        <v>1357</v>
      </c>
      <c r="E138" s="12" t="s">
        <v>1005</v>
      </c>
      <c r="F138" s="12" t="s">
        <v>1358</v>
      </c>
      <c r="G138" s="15">
        <v>300</v>
      </c>
    </row>
    <row r="139" ht="32" customHeight="1" spans="1:7">
      <c r="A139" s="12" t="s">
        <v>1331</v>
      </c>
      <c r="B139" s="13" t="s">
        <v>1332</v>
      </c>
      <c r="C139" s="14" t="s">
        <v>1350</v>
      </c>
      <c r="D139" s="12" t="s">
        <v>1351</v>
      </c>
      <c r="E139" s="12" t="s">
        <v>1005</v>
      </c>
      <c r="F139" s="12" t="s">
        <v>1359</v>
      </c>
      <c r="G139" s="15">
        <v>877</v>
      </c>
    </row>
    <row r="140" ht="32" customHeight="1" spans="1:7">
      <c r="A140" s="12" t="s">
        <v>1331</v>
      </c>
      <c r="B140" s="13" t="s">
        <v>1332</v>
      </c>
      <c r="C140" s="14" t="s">
        <v>1360</v>
      </c>
      <c r="D140" s="12" t="s">
        <v>1361</v>
      </c>
      <c r="E140" s="12" t="s">
        <v>1005</v>
      </c>
      <c r="F140" s="12" t="s">
        <v>1362</v>
      </c>
      <c r="G140" s="15">
        <v>141</v>
      </c>
    </row>
    <row r="141" ht="32" customHeight="1" spans="1:7">
      <c r="A141" s="12" t="s">
        <v>1331</v>
      </c>
      <c r="B141" s="13" t="s">
        <v>1332</v>
      </c>
      <c r="C141" s="14" t="s">
        <v>1363</v>
      </c>
      <c r="D141" s="12" t="s">
        <v>1364</v>
      </c>
      <c r="E141" s="12" t="s">
        <v>1005</v>
      </c>
      <c r="F141" s="12" t="s">
        <v>1365</v>
      </c>
      <c r="G141" s="15">
        <v>0</v>
      </c>
    </row>
    <row r="142" ht="32" customHeight="1" spans="1:7">
      <c r="A142" s="12" t="s">
        <v>1331</v>
      </c>
      <c r="B142" s="13" t="s">
        <v>1332</v>
      </c>
      <c r="C142" s="14" t="s">
        <v>1337</v>
      </c>
      <c r="D142" s="12" t="s">
        <v>1338</v>
      </c>
      <c r="E142" s="12" t="s">
        <v>1005</v>
      </c>
      <c r="F142" s="12" t="s">
        <v>1366</v>
      </c>
      <c r="G142" s="15">
        <v>0</v>
      </c>
    </row>
    <row r="143" ht="32" customHeight="1" spans="1:7">
      <c r="A143" s="12" t="s">
        <v>1331</v>
      </c>
      <c r="B143" s="13" t="s">
        <v>1332</v>
      </c>
      <c r="C143" s="14" t="s">
        <v>1367</v>
      </c>
      <c r="D143" s="12" t="s">
        <v>1368</v>
      </c>
      <c r="E143" s="12" t="s">
        <v>1005</v>
      </c>
      <c r="F143" s="12" t="s">
        <v>1369</v>
      </c>
      <c r="G143" s="15">
        <v>972.74</v>
      </c>
    </row>
    <row r="144" ht="32" customHeight="1" spans="1:7">
      <c r="A144" s="12" t="s">
        <v>1331</v>
      </c>
      <c r="B144" s="13" t="s">
        <v>1332</v>
      </c>
      <c r="C144" s="14" t="s">
        <v>1337</v>
      </c>
      <c r="D144" s="12" t="s">
        <v>1338</v>
      </c>
      <c r="E144" s="12" t="s">
        <v>1005</v>
      </c>
      <c r="F144" s="12" t="s">
        <v>1370</v>
      </c>
      <c r="G144" s="15">
        <v>347.5</v>
      </c>
    </row>
    <row r="145" ht="32" customHeight="1" spans="1:7">
      <c r="A145" s="12" t="s">
        <v>1331</v>
      </c>
      <c r="B145" s="13" t="s">
        <v>1332</v>
      </c>
      <c r="C145" s="14" t="s">
        <v>1371</v>
      </c>
      <c r="D145" s="12" t="s">
        <v>1372</v>
      </c>
      <c r="E145" s="12" t="s">
        <v>1005</v>
      </c>
      <c r="F145" s="12" t="s">
        <v>1373</v>
      </c>
      <c r="G145" s="15">
        <v>0</v>
      </c>
    </row>
    <row r="146" ht="32" customHeight="1" spans="1:7">
      <c r="A146" s="12" t="s">
        <v>1331</v>
      </c>
      <c r="B146" s="13" t="s">
        <v>1332</v>
      </c>
      <c r="C146" s="14" t="s">
        <v>1360</v>
      </c>
      <c r="D146" s="12" t="s">
        <v>1361</v>
      </c>
      <c r="E146" s="12" t="s">
        <v>1005</v>
      </c>
      <c r="F146" s="12" t="s">
        <v>1374</v>
      </c>
      <c r="G146" s="15">
        <v>491.99</v>
      </c>
    </row>
    <row r="147" ht="32" customHeight="1" spans="1:7">
      <c r="A147" s="12" t="s">
        <v>1331</v>
      </c>
      <c r="B147" s="13" t="s">
        <v>1332</v>
      </c>
      <c r="C147" s="14" t="s">
        <v>1375</v>
      </c>
      <c r="D147" s="12" t="s">
        <v>1376</v>
      </c>
      <c r="E147" s="12" t="s">
        <v>1005</v>
      </c>
      <c r="F147" s="12" t="s">
        <v>1377</v>
      </c>
      <c r="G147" s="15">
        <v>5296.04</v>
      </c>
    </row>
    <row r="148" ht="32" customHeight="1" spans="1:7">
      <c r="A148" s="12" t="s">
        <v>1331</v>
      </c>
      <c r="B148" s="13" t="s">
        <v>1332</v>
      </c>
      <c r="C148" s="14" t="s">
        <v>1375</v>
      </c>
      <c r="D148" s="12" t="s">
        <v>1376</v>
      </c>
      <c r="E148" s="12" t="s">
        <v>1005</v>
      </c>
      <c r="F148" s="12" t="s">
        <v>1378</v>
      </c>
      <c r="G148" s="15">
        <v>2166.59</v>
      </c>
    </row>
    <row r="149" ht="32" customHeight="1" spans="1:7">
      <c r="A149" s="12" t="s">
        <v>1331</v>
      </c>
      <c r="B149" s="13" t="s">
        <v>1332</v>
      </c>
      <c r="C149" s="14" t="s">
        <v>1363</v>
      </c>
      <c r="D149" s="12" t="s">
        <v>1364</v>
      </c>
      <c r="E149" s="12" t="s">
        <v>1005</v>
      </c>
      <c r="F149" s="12" t="s">
        <v>1379</v>
      </c>
      <c r="G149" s="15">
        <v>630.88</v>
      </c>
    </row>
    <row r="150" s="1" customFormat="1" ht="32" customHeight="1" spans="1:7">
      <c r="A150" s="12" t="s">
        <v>1331</v>
      </c>
      <c r="B150" s="13" t="s">
        <v>1332</v>
      </c>
      <c r="C150" s="14" t="s">
        <v>1380</v>
      </c>
      <c r="D150" s="12" t="s">
        <v>1381</v>
      </c>
      <c r="E150" s="12" t="s">
        <v>1005</v>
      </c>
      <c r="F150" s="12" t="s">
        <v>1382</v>
      </c>
      <c r="G150" s="15">
        <v>2762.35</v>
      </c>
    </row>
    <row r="151" ht="32" customHeight="1" spans="1:7">
      <c r="A151" s="12" t="s">
        <v>1331</v>
      </c>
      <c r="B151" s="13" t="s">
        <v>1332</v>
      </c>
      <c r="C151" s="14" t="s">
        <v>1380</v>
      </c>
      <c r="D151" s="12" t="s">
        <v>1381</v>
      </c>
      <c r="E151" s="12" t="s">
        <v>1005</v>
      </c>
      <c r="F151" s="12" t="s">
        <v>1383</v>
      </c>
      <c r="G151" s="15">
        <v>712.48</v>
      </c>
    </row>
    <row r="152" ht="32" customHeight="1" spans="1:7">
      <c r="A152" s="12" t="s">
        <v>1331</v>
      </c>
      <c r="B152" s="13" t="s">
        <v>1332</v>
      </c>
      <c r="C152" s="14" t="s">
        <v>1384</v>
      </c>
      <c r="D152" s="12" t="s">
        <v>1385</v>
      </c>
      <c r="E152" s="12" t="s">
        <v>1005</v>
      </c>
      <c r="F152" s="12" t="s">
        <v>1386</v>
      </c>
      <c r="G152" s="15">
        <v>7069.44</v>
      </c>
    </row>
    <row r="153" ht="32" customHeight="1" spans="1:7">
      <c r="A153" s="12" t="s">
        <v>1331</v>
      </c>
      <c r="B153" s="13" t="s">
        <v>1332</v>
      </c>
      <c r="C153" s="14" t="s">
        <v>1363</v>
      </c>
      <c r="D153" s="12" t="s">
        <v>1364</v>
      </c>
      <c r="E153" s="12" t="s">
        <v>1005</v>
      </c>
      <c r="F153" s="12" t="s">
        <v>1387</v>
      </c>
      <c r="G153" s="15">
        <v>127.16</v>
      </c>
    </row>
    <row r="154" ht="32" customHeight="1" spans="1:7">
      <c r="A154" s="12" t="s">
        <v>1331</v>
      </c>
      <c r="B154" s="13" t="s">
        <v>1332</v>
      </c>
      <c r="C154" s="14" t="s">
        <v>1388</v>
      </c>
      <c r="D154" s="12" t="s">
        <v>1389</v>
      </c>
      <c r="E154" s="12" t="s">
        <v>1005</v>
      </c>
      <c r="F154" s="12" t="s">
        <v>1390</v>
      </c>
      <c r="G154" s="15">
        <v>0</v>
      </c>
    </row>
    <row r="155" ht="32" customHeight="1" spans="1:7">
      <c r="A155" s="12" t="s">
        <v>1331</v>
      </c>
      <c r="B155" s="13" t="s">
        <v>1332</v>
      </c>
      <c r="C155" s="14" t="s">
        <v>1360</v>
      </c>
      <c r="D155" s="12" t="s">
        <v>1361</v>
      </c>
      <c r="E155" s="12" t="s">
        <v>1005</v>
      </c>
      <c r="F155" s="12" t="s">
        <v>1391</v>
      </c>
      <c r="G155" s="15">
        <v>0</v>
      </c>
    </row>
    <row r="156" ht="32" customHeight="1" spans="1:7">
      <c r="A156" s="12" t="s">
        <v>1331</v>
      </c>
      <c r="B156" s="13" t="s">
        <v>1332</v>
      </c>
      <c r="C156" s="14" t="s">
        <v>1392</v>
      </c>
      <c r="D156" s="12" t="s">
        <v>1393</v>
      </c>
      <c r="E156" s="12" t="s">
        <v>1005</v>
      </c>
      <c r="F156" s="12" t="s">
        <v>1394</v>
      </c>
      <c r="G156" s="15">
        <v>0</v>
      </c>
    </row>
    <row r="157" ht="32" customHeight="1" spans="1:7">
      <c r="A157" s="12" t="s">
        <v>1331</v>
      </c>
      <c r="B157" s="13" t="s">
        <v>1332</v>
      </c>
      <c r="C157" s="14" t="s">
        <v>1337</v>
      </c>
      <c r="D157" s="12" t="s">
        <v>1338</v>
      </c>
      <c r="E157" s="12" t="s">
        <v>1005</v>
      </c>
      <c r="F157" s="12" t="s">
        <v>1395</v>
      </c>
      <c r="G157" s="15">
        <v>7</v>
      </c>
    </row>
    <row r="158" ht="32" customHeight="1" spans="1:7">
      <c r="A158" s="12" t="s">
        <v>1331</v>
      </c>
      <c r="B158" s="13" t="s">
        <v>1332</v>
      </c>
      <c r="C158" s="14" t="s">
        <v>1337</v>
      </c>
      <c r="D158" s="12" t="s">
        <v>1338</v>
      </c>
      <c r="E158" s="12" t="s">
        <v>1005</v>
      </c>
      <c r="F158" s="12" t="s">
        <v>1396</v>
      </c>
      <c r="G158" s="15">
        <v>0</v>
      </c>
    </row>
    <row r="159" ht="32" customHeight="1" spans="1:7">
      <c r="A159" s="12" t="s">
        <v>1331</v>
      </c>
      <c r="B159" s="13" t="s">
        <v>1332</v>
      </c>
      <c r="C159" s="14" t="s">
        <v>1337</v>
      </c>
      <c r="D159" s="12" t="s">
        <v>1338</v>
      </c>
      <c r="E159" s="12" t="s">
        <v>1005</v>
      </c>
      <c r="F159" s="12" t="s">
        <v>1397</v>
      </c>
      <c r="G159" s="15">
        <v>0</v>
      </c>
    </row>
    <row r="160" ht="32" customHeight="1" spans="1:7">
      <c r="A160" s="12" t="s">
        <v>1331</v>
      </c>
      <c r="B160" s="13" t="s">
        <v>1332</v>
      </c>
      <c r="C160" s="14" t="s">
        <v>1363</v>
      </c>
      <c r="D160" s="12" t="s">
        <v>1364</v>
      </c>
      <c r="E160" s="12" t="s">
        <v>1005</v>
      </c>
      <c r="F160" s="12" t="s">
        <v>1398</v>
      </c>
      <c r="G160" s="15">
        <v>0</v>
      </c>
    </row>
    <row r="161" ht="32" customHeight="1" spans="1:7">
      <c r="A161" s="12" t="s">
        <v>1331</v>
      </c>
      <c r="B161" s="13" t="s">
        <v>1332</v>
      </c>
      <c r="C161" s="14" t="s">
        <v>1333</v>
      </c>
      <c r="D161" s="12" t="s">
        <v>1334</v>
      </c>
      <c r="E161" s="12" t="s">
        <v>1005</v>
      </c>
      <c r="F161" s="12" t="s">
        <v>1399</v>
      </c>
      <c r="G161" s="15">
        <v>0</v>
      </c>
    </row>
    <row r="162" ht="32" customHeight="1" spans="1:7">
      <c r="A162" s="12" t="s">
        <v>1331</v>
      </c>
      <c r="B162" s="13" t="s">
        <v>1332</v>
      </c>
      <c r="C162" s="14" t="s">
        <v>1384</v>
      </c>
      <c r="D162" s="12" t="s">
        <v>1385</v>
      </c>
      <c r="E162" s="12" t="s">
        <v>1005</v>
      </c>
      <c r="F162" s="12" t="s">
        <v>1400</v>
      </c>
      <c r="G162" s="15">
        <v>2461</v>
      </c>
    </row>
    <row r="163" s="1" customFormat="1" ht="32" customHeight="1" spans="1:8">
      <c r="A163" s="12" t="s">
        <v>1331</v>
      </c>
      <c r="B163" s="13" t="s">
        <v>1332</v>
      </c>
      <c r="C163" s="14" t="s">
        <v>1337</v>
      </c>
      <c r="D163" s="12" t="s">
        <v>1338</v>
      </c>
      <c r="E163" s="12" t="s">
        <v>1005</v>
      </c>
      <c r="F163" s="12" t="s">
        <v>1401</v>
      </c>
      <c r="G163" s="15">
        <v>433.46</v>
      </c>
      <c r="H163" s="1" t="s">
        <v>1305</v>
      </c>
    </row>
    <row r="164" ht="32" customHeight="1" spans="1:7">
      <c r="A164" s="12" t="s">
        <v>1331</v>
      </c>
      <c r="B164" s="13" t="s">
        <v>1332</v>
      </c>
      <c r="C164" s="14" t="s">
        <v>1350</v>
      </c>
      <c r="D164" s="12" t="s">
        <v>1351</v>
      </c>
      <c r="E164" s="12" t="s">
        <v>1005</v>
      </c>
      <c r="F164" s="12" t="s">
        <v>1402</v>
      </c>
      <c r="G164" s="15">
        <v>0</v>
      </c>
    </row>
    <row r="165" ht="32" customHeight="1" spans="1:7">
      <c r="A165" s="12" t="s">
        <v>1331</v>
      </c>
      <c r="B165" s="13" t="s">
        <v>1332</v>
      </c>
      <c r="C165" s="14" t="s">
        <v>1403</v>
      </c>
      <c r="D165" s="12" t="s">
        <v>1404</v>
      </c>
      <c r="E165" s="12" t="s">
        <v>1005</v>
      </c>
      <c r="F165" s="12" t="s">
        <v>1405</v>
      </c>
      <c r="G165" s="15">
        <v>322.37</v>
      </c>
    </row>
    <row r="166" ht="32" customHeight="1" spans="1:7">
      <c r="A166" s="12" t="s">
        <v>1331</v>
      </c>
      <c r="B166" s="13" t="s">
        <v>1332</v>
      </c>
      <c r="C166" s="14" t="s">
        <v>1406</v>
      </c>
      <c r="D166" s="12" t="s">
        <v>1407</v>
      </c>
      <c r="E166" s="12" t="s">
        <v>1005</v>
      </c>
      <c r="F166" s="12" t="s">
        <v>1408</v>
      </c>
      <c r="G166" s="15">
        <v>0</v>
      </c>
    </row>
    <row r="167" ht="32" customHeight="1" spans="1:7">
      <c r="A167" s="12" t="s">
        <v>1331</v>
      </c>
      <c r="B167" s="13" t="s">
        <v>1332</v>
      </c>
      <c r="C167" s="14" t="s">
        <v>1403</v>
      </c>
      <c r="D167" s="12" t="s">
        <v>1404</v>
      </c>
      <c r="E167" s="12" t="s">
        <v>1005</v>
      </c>
      <c r="F167" s="12" t="s">
        <v>1409</v>
      </c>
      <c r="G167" s="15">
        <v>2436.16</v>
      </c>
    </row>
    <row r="168" ht="32" customHeight="1" spans="1:7">
      <c r="A168" s="12" t="s">
        <v>1331</v>
      </c>
      <c r="B168" s="13" t="s">
        <v>1332</v>
      </c>
      <c r="C168" s="14" t="s">
        <v>1337</v>
      </c>
      <c r="D168" s="12" t="s">
        <v>1338</v>
      </c>
      <c r="E168" s="12" t="s">
        <v>1005</v>
      </c>
      <c r="F168" s="12" t="s">
        <v>1410</v>
      </c>
      <c r="G168" s="15">
        <v>2960.74</v>
      </c>
    </row>
    <row r="169" ht="32" customHeight="1" spans="1:7">
      <c r="A169" s="12" t="s">
        <v>1331</v>
      </c>
      <c r="B169" s="13" t="s">
        <v>1332</v>
      </c>
      <c r="C169" s="14" t="s">
        <v>1411</v>
      </c>
      <c r="D169" s="12" t="s">
        <v>1412</v>
      </c>
      <c r="E169" s="12" t="s">
        <v>1005</v>
      </c>
      <c r="F169" s="12" t="s">
        <v>1413</v>
      </c>
      <c r="G169" s="15">
        <v>898</v>
      </c>
    </row>
    <row r="170" ht="32" customHeight="1" spans="1:7">
      <c r="A170" s="12" t="s">
        <v>1331</v>
      </c>
      <c r="B170" s="13" t="s">
        <v>1332</v>
      </c>
      <c r="C170" s="14" t="s">
        <v>1388</v>
      </c>
      <c r="D170" s="12" t="s">
        <v>1389</v>
      </c>
      <c r="E170" s="12" t="s">
        <v>1005</v>
      </c>
      <c r="F170" s="12" t="s">
        <v>1414</v>
      </c>
      <c r="G170" s="15">
        <v>0</v>
      </c>
    </row>
    <row r="171" s="1" customFormat="1" ht="32" customHeight="1" spans="1:7">
      <c r="A171" s="12" t="s">
        <v>1331</v>
      </c>
      <c r="B171" s="13" t="s">
        <v>1332</v>
      </c>
      <c r="C171" s="14" t="s">
        <v>1415</v>
      </c>
      <c r="D171" s="12" t="s">
        <v>1416</v>
      </c>
      <c r="E171" s="12" t="s">
        <v>1005</v>
      </c>
      <c r="F171" s="12" t="s">
        <v>1417</v>
      </c>
      <c r="G171" s="15">
        <v>784.6</v>
      </c>
    </row>
    <row r="172" s="1" customFormat="1" ht="32" customHeight="1" spans="1:8">
      <c r="A172" s="12" t="s">
        <v>1331</v>
      </c>
      <c r="B172" s="13" t="s">
        <v>1332</v>
      </c>
      <c r="C172" s="14" t="s">
        <v>1380</v>
      </c>
      <c r="D172" s="12" t="s">
        <v>1381</v>
      </c>
      <c r="E172" s="12" t="s">
        <v>1005</v>
      </c>
      <c r="F172" s="12" t="s">
        <v>1418</v>
      </c>
      <c r="G172" s="15">
        <v>1632.22</v>
      </c>
      <c r="H172" s="1" t="s">
        <v>1305</v>
      </c>
    </row>
    <row r="173" s="1" customFormat="1" ht="32" customHeight="1" spans="1:8">
      <c r="A173" s="12" t="s">
        <v>1331</v>
      </c>
      <c r="B173" s="13" t="s">
        <v>1332</v>
      </c>
      <c r="C173" s="14" t="s">
        <v>1384</v>
      </c>
      <c r="D173" s="12" t="s">
        <v>1385</v>
      </c>
      <c r="E173" s="12" t="s">
        <v>1005</v>
      </c>
      <c r="F173" s="12" t="s">
        <v>1419</v>
      </c>
      <c r="G173" s="15">
        <v>1031.82</v>
      </c>
      <c r="H173" s="1" t="s">
        <v>1305</v>
      </c>
    </row>
    <row r="174" ht="32" customHeight="1" spans="1:7">
      <c r="A174" s="12" t="s">
        <v>1331</v>
      </c>
      <c r="B174" s="13" t="s">
        <v>1332</v>
      </c>
      <c r="C174" s="14" t="s">
        <v>1371</v>
      </c>
      <c r="D174" s="12" t="s">
        <v>1372</v>
      </c>
      <c r="E174" s="12" t="s">
        <v>1005</v>
      </c>
      <c r="F174" s="12" t="s">
        <v>1420</v>
      </c>
      <c r="G174" s="15">
        <v>0</v>
      </c>
    </row>
    <row r="175" ht="32" customHeight="1" spans="1:7">
      <c r="A175" s="12" t="s">
        <v>1331</v>
      </c>
      <c r="B175" s="13" t="s">
        <v>1332</v>
      </c>
      <c r="C175" s="14" t="s">
        <v>1380</v>
      </c>
      <c r="D175" s="12" t="s">
        <v>1381</v>
      </c>
      <c r="E175" s="12" t="s">
        <v>1005</v>
      </c>
      <c r="F175" s="12" t="s">
        <v>1421</v>
      </c>
      <c r="G175" s="15">
        <v>378</v>
      </c>
    </row>
    <row r="176" s="1" customFormat="1" ht="32" customHeight="1" spans="1:8">
      <c r="A176" s="12" t="s">
        <v>1331</v>
      </c>
      <c r="B176" s="13" t="s">
        <v>1332</v>
      </c>
      <c r="C176" s="14" t="s">
        <v>1422</v>
      </c>
      <c r="D176" s="12" t="s">
        <v>1423</v>
      </c>
      <c r="E176" s="12" t="s">
        <v>1005</v>
      </c>
      <c r="F176" s="12" t="s">
        <v>1424</v>
      </c>
      <c r="G176" s="15">
        <v>1</v>
      </c>
      <c r="H176" s="1" t="s">
        <v>1305</v>
      </c>
    </row>
    <row r="177" ht="32" customHeight="1" spans="1:7">
      <c r="A177" s="12" t="s">
        <v>1331</v>
      </c>
      <c r="B177" s="13" t="s">
        <v>1332</v>
      </c>
      <c r="C177" s="14" t="s">
        <v>1350</v>
      </c>
      <c r="D177" s="12" t="s">
        <v>1351</v>
      </c>
      <c r="E177" s="12" t="s">
        <v>1005</v>
      </c>
      <c r="F177" s="12" t="s">
        <v>1425</v>
      </c>
      <c r="G177" s="15">
        <v>3590</v>
      </c>
    </row>
    <row r="178" s="1" customFormat="1" ht="32" customHeight="1" spans="1:7">
      <c r="A178" s="12" t="s">
        <v>1331</v>
      </c>
      <c r="B178" s="13" t="s">
        <v>1332</v>
      </c>
      <c r="C178" s="14" t="s">
        <v>1426</v>
      </c>
      <c r="D178" s="12" t="s">
        <v>1427</v>
      </c>
      <c r="E178" s="12" t="s">
        <v>1005</v>
      </c>
      <c r="F178" s="12" t="s">
        <v>1428</v>
      </c>
      <c r="G178" s="15">
        <v>22786</v>
      </c>
    </row>
    <row r="179" ht="32" customHeight="1" spans="1:7">
      <c r="A179" s="12" t="s">
        <v>1331</v>
      </c>
      <c r="B179" s="13" t="s">
        <v>1332</v>
      </c>
      <c r="C179" s="14" t="s">
        <v>1403</v>
      </c>
      <c r="D179" s="12" t="s">
        <v>1404</v>
      </c>
      <c r="E179" s="12" t="s">
        <v>1005</v>
      </c>
      <c r="F179" s="12" t="s">
        <v>1429</v>
      </c>
      <c r="G179" s="15">
        <v>0</v>
      </c>
    </row>
    <row r="180" ht="32" customHeight="1" spans="1:7">
      <c r="A180" s="12" t="s">
        <v>1331</v>
      </c>
      <c r="B180" s="13" t="s">
        <v>1332</v>
      </c>
      <c r="C180" s="14" t="s">
        <v>1430</v>
      </c>
      <c r="D180" s="12" t="s">
        <v>1431</v>
      </c>
      <c r="E180" s="12" t="s">
        <v>1005</v>
      </c>
      <c r="F180" s="12" t="s">
        <v>1432</v>
      </c>
      <c r="G180" s="15">
        <v>0</v>
      </c>
    </row>
    <row r="181" ht="32" customHeight="1" spans="1:7">
      <c r="A181" s="12" t="s">
        <v>1331</v>
      </c>
      <c r="B181" s="13" t="s">
        <v>1332</v>
      </c>
      <c r="C181" s="14" t="s">
        <v>1333</v>
      </c>
      <c r="D181" s="12" t="s">
        <v>1334</v>
      </c>
      <c r="E181" s="12" t="s">
        <v>1005</v>
      </c>
      <c r="F181" s="12" t="s">
        <v>1433</v>
      </c>
      <c r="G181" s="15">
        <v>0</v>
      </c>
    </row>
    <row r="182" ht="32" customHeight="1" spans="1:7">
      <c r="A182" s="12" t="s">
        <v>1331</v>
      </c>
      <c r="B182" s="13" t="s">
        <v>1332</v>
      </c>
      <c r="C182" s="14" t="s">
        <v>1403</v>
      </c>
      <c r="D182" s="12" t="s">
        <v>1404</v>
      </c>
      <c r="E182" s="12" t="s">
        <v>1005</v>
      </c>
      <c r="F182" s="12" t="s">
        <v>1434</v>
      </c>
      <c r="G182" s="15">
        <v>0</v>
      </c>
    </row>
    <row r="183" ht="32" customHeight="1" spans="1:7">
      <c r="A183" s="12" t="s">
        <v>1331</v>
      </c>
      <c r="B183" s="13" t="s">
        <v>1332</v>
      </c>
      <c r="C183" s="14" t="s">
        <v>1380</v>
      </c>
      <c r="D183" s="12" t="s">
        <v>1381</v>
      </c>
      <c r="E183" s="12" t="s">
        <v>1005</v>
      </c>
      <c r="F183" s="12" t="s">
        <v>1435</v>
      </c>
      <c r="G183" s="15">
        <v>1074.11</v>
      </c>
    </row>
    <row r="184" ht="32" customHeight="1" spans="1:7">
      <c r="A184" s="12" t="s">
        <v>1331</v>
      </c>
      <c r="B184" s="13" t="s">
        <v>1332</v>
      </c>
      <c r="C184" s="14" t="s">
        <v>1436</v>
      </c>
      <c r="D184" s="12" t="s">
        <v>1437</v>
      </c>
      <c r="E184" s="12" t="s">
        <v>1005</v>
      </c>
      <c r="F184" s="12" t="s">
        <v>1438</v>
      </c>
      <c r="G184" s="15">
        <v>20</v>
      </c>
    </row>
    <row r="185" ht="32" customHeight="1" spans="1:7">
      <c r="A185" s="12" t="s">
        <v>1331</v>
      </c>
      <c r="B185" s="13" t="s">
        <v>1332</v>
      </c>
      <c r="C185" s="14" t="s">
        <v>1371</v>
      </c>
      <c r="D185" s="12" t="s">
        <v>1372</v>
      </c>
      <c r="E185" s="12" t="s">
        <v>1005</v>
      </c>
      <c r="F185" s="12" t="s">
        <v>1439</v>
      </c>
      <c r="G185" s="15">
        <v>7</v>
      </c>
    </row>
    <row r="186" s="1" customFormat="1" ht="32" customHeight="1" spans="1:7">
      <c r="A186" s="12" t="s">
        <v>1331</v>
      </c>
      <c r="B186" s="13" t="s">
        <v>1332</v>
      </c>
      <c r="C186" s="14" t="s">
        <v>1350</v>
      </c>
      <c r="D186" s="12" t="s">
        <v>1351</v>
      </c>
      <c r="E186" s="12" t="s">
        <v>1005</v>
      </c>
      <c r="F186" s="12" t="s">
        <v>1440</v>
      </c>
      <c r="G186" s="15">
        <v>1614.8</v>
      </c>
    </row>
    <row r="187" ht="32" customHeight="1" spans="1:7">
      <c r="A187" s="12" t="s">
        <v>1331</v>
      </c>
      <c r="B187" s="13" t="s">
        <v>1332</v>
      </c>
      <c r="C187" s="14" t="s">
        <v>1441</v>
      </c>
      <c r="D187" s="12" t="s">
        <v>1442</v>
      </c>
      <c r="E187" s="12" t="s">
        <v>1005</v>
      </c>
      <c r="F187" s="12" t="s">
        <v>1443</v>
      </c>
      <c r="G187" s="15">
        <v>20</v>
      </c>
    </row>
    <row r="188" ht="32" customHeight="1" spans="1:7">
      <c r="A188" s="12" t="s">
        <v>1331</v>
      </c>
      <c r="B188" s="13" t="s">
        <v>1332</v>
      </c>
      <c r="C188" s="14" t="s">
        <v>1444</v>
      </c>
      <c r="D188" s="12" t="s">
        <v>1445</v>
      </c>
      <c r="E188" s="12" t="s">
        <v>1005</v>
      </c>
      <c r="F188" s="12" t="s">
        <v>1446</v>
      </c>
      <c r="G188" s="15">
        <v>382</v>
      </c>
    </row>
    <row r="189" ht="32" customHeight="1" spans="1:7">
      <c r="A189" s="12" t="s">
        <v>1331</v>
      </c>
      <c r="B189" s="13" t="s">
        <v>1332</v>
      </c>
      <c r="C189" s="14" t="s">
        <v>1333</v>
      </c>
      <c r="D189" s="12" t="s">
        <v>1334</v>
      </c>
      <c r="E189" s="12" t="s">
        <v>1005</v>
      </c>
      <c r="F189" s="12" t="s">
        <v>1447</v>
      </c>
      <c r="G189" s="15">
        <v>280.93</v>
      </c>
    </row>
    <row r="190" s="1" customFormat="1" ht="32" customHeight="1" spans="1:7">
      <c r="A190" s="12" t="s">
        <v>1331</v>
      </c>
      <c r="B190" s="13" t="s">
        <v>1332</v>
      </c>
      <c r="C190" s="14" t="s">
        <v>1384</v>
      </c>
      <c r="D190" s="12" t="s">
        <v>1385</v>
      </c>
      <c r="E190" s="12" t="s">
        <v>1005</v>
      </c>
      <c r="F190" s="12" t="s">
        <v>1448</v>
      </c>
      <c r="G190" s="15">
        <v>6359.98</v>
      </c>
    </row>
    <row r="191" ht="32" customHeight="1" spans="1:7">
      <c r="A191" s="12" t="s">
        <v>1331</v>
      </c>
      <c r="B191" s="13" t="s">
        <v>1332</v>
      </c>
      <c r="C191" s="14" t="s">
        <v>1403</v>
      </c>
      <c r="D191" s="12" t="s">
        <v>1404</v>
      </c>
      <c r="E191" s="12" t="s">
        <v>1005</v>
      </c>
      <c r="F191" s="12" t="s">
        <v>1449</v>
      </c>
      <c r="G191" s="15">
        <v>0</v>
      </c>
    </row>
    <row r="192" ht="32" customHeight="1" spans="1:7">
      <c r="A192" s="12" t="s">
        <v>1331</v>
      </c>
      <c r="B192" s="13" t="s">
        <v>1332</v>
      </c>
      <c r="C192" s="14" t="s">
        <v>1403</v>
      </c>
      <c r="D192" s="12" t="s">
        <v>1404</v>
      </c>
      <c r="E192" s="12" t="s">
        <v>1005</v>
      </c>
      <c r="F192" s="12" t="s">
        <v>1450</v>
      </c>
      <c r="G192" s="15">
        <v>1105.06</v>
      </c>
    </row>
    <row r="193" s="1" customFormat="1" ht="32" customHeight="1" spans="1:8">
      <c r="A193" s="12" t="s">
        <v>1331</v>
      </c>
      <c r="B193" s="13" t="s">
        <v>1332</v>
      </c>
      <c r="C193" s="14" t="s">
        <v>1337</v>
      </c>
      <c r="D193" s="12" t="s">
        <v>1338</v>
      </c>
      <c r="E193" s="12" t="s">
        <v>1005</v>
      </c>
      <c r="F193" s="12" t="s">
        <v>1451</v>
      </c>
      <c r="G193" s="15">
        <v>338.16</v>
      </c>
      <c r="H193" s="1" t="s">
        <v>1305</v>
      </c>
    </row>
    <row r="194" ht="32" customHeight="1" spans="1:7">
      <c r="A194" s="12" t="s">
        <v>1331</v>
      </c>
      <c r="B194" s="13" t="s">
        <v>1332</v>
      </c>
      <c r="C194" s="14" t="s">
        <v>1430</v>
      </c>
      <c r="D194" s="12" t="s">
        <v>1431</v>
      </c>
      <c r="E194" s="12" t="s">
        <v>1005</v>
      </c>
      <c r="F194" s="12" t="s">
        <v>1452</v>
      </c>
      <c r="G194" s="15">
        <v>325.2</v>
      </c>
    </row>
    <row r="195" ht="32" customHeight="1" spans="1:7">
      <c r="A195" s="12" t="s">
        <v>1331</v>
      </c>
      <c r="B195" s="13" t="s">
        <v>1332</v>
      </c>
      <c r="C195" s="14" t="s">
        <v>1380</v>
      </c>
      <c r="D195" s="12" t="s">
        <v>1381</v>
      </c>
      <c r="E195" s="12" t="s">
        <v>1005</v>
      </c>
      <c r="F195" s="12" t="s">
        <v>1453</v>
      </c>
      <c r="G195" s="15">
        <v>594.93</v>
      </c>
    </row>
    <row r="196" s="1" customFormat="1" ht="32" customHeight="1" spans="1:7">
      <c r="A196" s="12" t="s">
        <v>1331</v>
      </c>
      <c r="B196" s="13" t="s">
        <v>1332</v>
      </c>
      <c r="C196" s="14" t="s">
        <v>1454</v>
      </c>
      <c r="D196" s="12" t="s">
        <v>1455</v>
      </c>
      <c r="E196" s="12" t="s">
        <v>1005</v>
      </c>
      <c r="F196" s="12" t="s">
        <v>1456</v>
      </c>
      <c r="G196" s="15">
        <v>1514.04</v>
      </c>
    </row>
    <row r="197" ht="32" customHeight="1" spans="1:7">
      <c r="A197" s="12" t="s">
        <v>1331</v>
      </c>
      <c r="B197" s="13" t="s">
        <v>1332</v>
      </c>
      <c r="C197" s="14" t="s">
        <v>1384</v>
      </c>
      <c r="D197" s="12" t="s">
        <v>1385</v>
      </c>
      <c r="E197" s="12" t="s">
        <v>1005</v>
      </c>
      <c r="F197" s="12" t="s">
        <v>1457</v>
      </c>
      <c r="G197" s="15">
        <v>3473.56</v>
      </c>
    </row>
    <row r="198" ht="32" customHeight="1" spans="1:7">
      <c r="A198" s="12" t="s">
        <v>1331</v>
      </c>
      <c r="B198" s="13" t="s">
        <v>1332</v>
      </c>
      <c r="C198" s="14" t="s">
        <v>1458</v>
      </c>
      <c r="D198" s="12" t="s">
        <v>1459</v>
      </c>
      <c r="E198" s="12" t="s">
        <v>1005</v>
      </c>
      <c r="F198" s="12" t="s">
        <v>1460</v>
      </c>
      <c r="G198" s="15">
        <v>402</v>
      </c>
    </row>
    <row r="199" ht="32" customHeight="1" spans="1:7">
      <c r="A199" s="12" t="s">
        <v>1331</v>
      </c>
      <c r="B199" s="13" t="s">
        <v>1332</v>
      </c>
      <c r="C199" s="14" t="s">
        <v>1461</v>
      </c>
      <c r="D199" s="12" t="s">
        <v>1462</v>
      </c>
      <c r="E199" s="12" t="s">
        <v>1005</v>
      </c>
      <c r="F199" s="12" t="s">
        <v>1463</v>
      </c>
      <c r="G199" s="15">
        <v>0</v>
      </c>
    </row>
    <row r="200" ht="32" customHeight="1" spans="1:7">
      <c r="A200" s="12" t="s">
        <v>1331</v>
      </c>
      <c r="B200" s="13" t="s">
        <v>1332</v>
      </c>
      <c r="C200" s="14" t="s">
        <v>1333</v>
      </c>
      <c r="D200" s="12" t="s">
        <v>1334</v>
      </c>
      <c r="E200" s="12" t="s">
        <v>1005</v>
      </c>
      <c r="F200" s="12" t="s">
        <v>1399</v>
      </c>
      <c r="G200" s="15">
        <v>0</v>
      </c>
    </row>
    <row r="201" s="1" customFormat="1" ht="32" customHeight="1" spans="1:7">
      <c r="A201" s="12" t="s">
        <v>1331</v>
      </c>
      <c r="B201" s="13" t="s">
        <v>1332</v>
      </c>
      <c r="C201" s="14" t="s">
        <v>1375</v>
      </c>
      <c r="D201" s="12" t="s">
        <v>1376</v>
      </c>
      <c r="E201" s="12" t="s">
        <v>1005</v>
      </c>
      <c r="F201" s="12" t="s">
        <v>1464</v>
      </c>
      <c r="G201" s="15">
        <v>3129.01</v>
      </c>
    </row>
    <row r="202" s="1" customFormat="1" ht="32" customHeight="1" spans="1:8">
      <c r="A202" s="12" t="s">
        <v>1331</v>
      </c>
      <c r="B202" s="13" t="s">
        <v>1332</v>
      </c>
      <c r="C202" s="14" t="s">
        <v>1422</v>
      </c>
      <c r="D202" s="12" t="s">
        <v>1423</v>
      </c>
      <c r="E202" s="12" t="s">
        <v>1005</v>
      </c>
      <c r="F202" s="12" t="s">
        <v>1465</v>
      </c>
      <c r="G202" s="15">
        <v>105</v>
      </c>
      <c r="H202" s="1" t="s">
        <v>1305</v>
      </c>
    </row>
    <row r="203" ht="32" customHeight="1" spans="1:7">
      <c r="A203" s="12" t="s">
        <v>1331</v>
      </c>
      <c r="B203" s="13" t="s">
        <v>1332</v>
      </c>
      <c r="C203" s="14" t="s">
        <v>1403</v>
      </c>
      <c r="D203" s="12" t="s">
        <v>1404</v>
      </c>
      <c r="E203" s="12" t="s">
        <v>1005</v>
      </c>
      <c r="F203" s="12" t="s">
        <v>1466</v>
      </c>
      <c r="G203" s="15">
        <v>390.53</v>
      </c>
    </row>
    <row r="204" ht="32" customHeight="1" spans="1:7">
      <c r="A204" s="12" t="s">
        <v>1331</v>
      </c>
      <c r="B204" s="13" t="s">
        <v>1332</v>
      </c>
      <c r="C204" s="14" t="s">
        <v>1467</v>
      </c>
      <c r="D204" s="12" t="s">
        <v>1468</v>
      </c>
      <c r="E204" s="12" t="s">
        <v>1005</v>
      </c>
      <c r="F204" s="12" t="s">
        <v>1469</v>
      </c>
      <c r="G204" s="15">
        <v>0</v>
      </c>
    </row>
    <row r="205" ht="32" customHeight="1" spans="1:7">
      <c r="A205" s="12" t="s">
        <v>1331</v>
      </c>
      <c r="B205" s="13" t="s">
        <v>1332</v>
      </c>
      <c r="C205" s="14" t="s">
        <v>1470</v>
      </c>
      <c r="D205" s="12" t="s">
        <v>1471</v>
      </c>
      <c r="E205" s="12" t="s">
        <v>1005</v>
      </c>
      <c r="F205" s="12" t="s">
        <v>1472</v>
      </c>
      <c r="G205" s="15">
        <v>0</v>
      </c>
    </row>
    <row r="206" ht="32" customHeight="1" spans="1:7">
      <c r="A206" s="12" t="s">
        <v>1331</v>
      </c>
      <c r="B206" s="13" t="s">
        <v>1332</v>
      </c>
      <c r="C206" s="14" t="s">
        <v>1473</v>
      </c>
      <c r="D206" s="12" t="s">
        <v>1474</v>
      </c>
      <c r="E206" s="12" t="s">
        <v>1005</v>
      </c>
      <c r="F206" s="12" t="s">
        <v>1475</v>
      </c>
      <c r="G206" s="15">
        <v>0</v>
      </c>
    </row>
    <row r="207" ht="32" customHeight="1" spans="1:7">
      <c r="A207" s="12" t="s">
        <v>1331</v>
      </c>
      <c r="B207" s="13" t="s">
        <v>1332</v>
      </c>
      <c r="C207" s="14" t="s">
        <v>1337</v>
      </c>
      <c r="D207" s="12" t="s">
        <v>1338</v>
      </c>
      <c r="E207" s="12" t="s">
        <v>1005</v>
      </c>
      <c r="F207" s="12" t="s">
        <v>1476</v>
      </c>
      <c r="G207" s="15">
        <v>0</v>
      </c>
    </row>
    <row r="208" ht="32" customHeight="1" spans="1:7">
      <c r="A208" s="12" t="s">
        <v>1331</v>
      </c>
      <c r="B208" s="13" t="s">
        <v>1332</v>
      </c>
      <c r="C208" s="14" t="s">
        <v>1384</v>
      </c>
      <c r="D208" s="12" t="s">
        <v>1385</v>
      </c>
      <c r="E208" s="12" t="s">
        <v>1005</v>
      </c>
      <c r="F208" s="12" t="s">
        <v>1477</v>
      </c>
      <c r="G208" s="15">
        <v>10009.57</v>
      </c>
    </row>
    <row r="209" s="1" customFormat="1" ht="32" customHeight="1" spans="1:7">
      <c r="A209" s="12" t="s">
        <v>1331</v>
      </c>
      <c r="B209" s="13" t="s">
        <v>1332</v>
      </c>
      <c r="C209" s="14" t="s">
        <v>1337</v>
      </c>
      <c r="D209" s="12" t="s">
        <v>1338</v>
      </c>
      <c r="E209" s="12" t="s">
        <v>1005</v>
      </c>
      <c r="F209" s="12" t="s">
        <v>1478</v>
      </c>
      <c r="G209" s="15">
        <v>793.8</v>
      </c>
    </row>
    <row r="210" ht="32" customHeight="1" spans="1:7">
      <c r="A210" s="12" t="s">
        <v>1331</v>
      </c>
      <c r="B210" s="13" t="s">
        <v>1332</v>
      </c>
      <c r="C210" s="14" t="s">
        <v>1363</v>
      </c>
      <c r="D210" s="12" t="s">
        <v>1364</v>
      </c>
      <c r="E210" s="12" t="s">
        <v>1005</v>
      </c>
      <c r="F210" s="12" t="s">
        <v>1479</v>
      </c>
      <c r="G210" s="15">
        <v>148.49</v>
      </c>
    </row>
    <row r="211" ht="32" customHeight="1" spans="1:7">
      <c r="A211" s="12" t="s">
        <v>1331</v>
      </c>
      <c r="B211" s="13" t="s">
        <v>1332</v>
      </c>
      <c r="C211" s="14" t="s">
        <v>1403</v>
      </c>
      <c r="D211" s="12" t="s">
        <v>1404</v>
      </c>
      <c r="E211" s="12" t="s">
        <v>1005</v>
      </c>
      <c r="F211" s="12" t="s">
        <v>1480</v>
      </c>
      <c r="G211" s="15">
        <v>353.5</v>
      </c>
    </row>
    <row r="212" ht="32" customHeight="1" spans="1:7">
      <c r="A212" s="12" t="s">
        <v>1331</v>
      </c>
      <c r="B212" s="13" t="s">
        <v>1332</v>
      </c>
      <c r="C212" s="14" t="s">
        <v>1388</v>
      </c>
      <c r="D212" s="12" t="s">
        <v>1389</v>
      </c>
      <c r="E212" s="12" t="s">
        <v>1005</v>
      </c>
      <c r="F212" s="12" t="s">
        <v>1481</v>
      </c>
      <c r="G212" s="15">
        <v>0</v>
      </c>
    </row>
    <row r="213" ht="32" customHeight="1" spans="1:7">
      <c r="A213" s="12" t="s">
        <v>1331</v>
      </c>
      <c r="B213" s="13" t="s">
        <v>1332</v>
      </c>
      <c r="C213" s="14" t="s">
        <v>1360</v>
      </c>
      <c r="D213" s="12" t="s">
        <v>1361</v>
      </c>
      <c r="E213" s="12" t="s">
        <v>1005</v>
      </c>
      <c r="F213" s="12" t="s">
        <v>1482</v>
      </c>
      <c r="G213" s="15">
        <v>99.7</v>
      </c>
    </row>
    <row r="214" s="1" customFormat="1" ht="32" customHeight="1" spans="1:8">
      <c r="A214" s="12" t="s">
        <v>1331</v>
      </c>
      <c r="B214" s="13" t="s">
        <v>1332</v>
      </c>
      <c r="C214" s="14" t="s">
        <v>1483</v>
      </c>
      <c r="D214" s="12" t="s">
        <v>1484</v>
      </c>
      <c r="E214" s="12" t="s">
        <v>1005</v>
      </c>
      <c r="F214" s="12" t="s">
        <v>1485</v>
      </c>
      <c r="G214" s="15">
        <v>38.88</v>
      </c>
      <c r="H214" s="1" t="s">
        <v>1305</v>
      </c>
    </row>
    <row r="215" ht="32" customHeight="1" spans="1:7">
      <c r="A215" s="12" t="s">
        <v>1331</v>
      </c>
      <c r="B215" s="13" t="s">
        <v>1332</v>
      </c>
      <c r="C215" s="14" t="s">
        <v>1337</v>
      </c>
      <c r="D215" s="12" t="s">
        <v>1338</v>
      </c>
      <c r="E215" s="12" t="s">
        <v>1005</v>
      </c>
      <c r="F215" s="12" t="s">
        <v>1486</v>
      </c>
      <c r="G215" s="15">
        <v>405.6</v>
      </c>
    </row>
    <row r="216" ht="32" customHeight="1" spans="1:7">
      <c r="A216" s="12" t="s">
        <v>1331</v>
      </c>
      <c r="B216" s="13" t="s">
        <v>1332</v>
      </c>
      <c r="C216" s="14" t="s">
        <v>1487</v>
      </c>
      <c r="D216" s="12" t="s">
        <v>1488</v>
      </c>
      <c r="E216" s="12" t="s">
        <v>1005</v>
      </c>
      <c r="F216" s="12" t="s">
        <v>1489</v>
      </c>
      <c r="G216" s="15">
        <v>2000</v>
      </c>
    </row>
    <row r="217" ht="32" customHeight="1" spans="1:7">
      <c r="A217" s="12" t="s">
        <v>1331</v>
      </c>
      <c r="B217" s="13" t="s">
        <v>1332</v>
      </c>
      <c r="C217" s="14" t="s">
        <v>1363</v>
      </c>
      <c r="D217" s="12" t="s">
        <v>1364</v>
      </c>
      <c r="E217" s="12" t="s">
        <v>1005</v>
      </c>
      <c r="F217" s="12" t="s">
        <v>1490</v>
      </c>
      <c r="G217" s="15">
        <v>240.04</v>
      </c>
    </row>
    <row r="218" ht="32" customHeight="1" spans="1:7">
      <c r="A218" s="12" t="s">
        <v>1331</v>
      </c>
      <c r="B218" s="13" t="s">
        <v>1332</v>
      </c>
      <c r="C218" s="14" t="s">
        <v>1363</v>
      </c>
      <c r="D218" s="12" t="s">
        <v>1364</v>
      </c>
      <c r="E218" s="12" t="s">
        <v>1005</v>
      </c>
      <c r="F218" s="12" t="s">
        <v>1491</v>
      </c>
      <c r="G218" s="15">
        <v>118.86</v>
      </c>
    </row>
    <row r="219" ht="32" customHeight="1" spans="1:7">
      <c r="A219" s="12" t="s">
        <v>1331</v>
      </c>
      <c r="B219" s="13" t="s">
        <v>1332</v>
      </c>
      <c r="C219" s="14" t="s">
        <v>1333</v>
      </c>
      <c r="D219" s="12" t="s">
        <v>1334</v>
      </c>
      <c r="E219" s="12" t="s">
        <v>1005</v>
      </c>
      <c r="F219" s="12" t="s">
        <v>1492</v>
      </c>
      <c r="G219" s="15">
        <v>0</v>
      </c>
    </row>
    <row r="220" s="1" customFormat="1" ht="32" customHeight="1" spans="1:7">
      <c r="A220" s="12"/>
      <c r="B220" s="13"/>
      <c r="C220" s="14"/>
      <c r="D220" s="12"/>
      <c r="E220" s="12"/>
      <c r="F220" s="12"/>
      <c r="G220" s="15">
        <v>20</v>
      </c>
    </row>
    <row r="221" ht="32" customHeight="1" spans="1:7">
      <c r="A221" s="12" t="s">
        <v>1493</v>
      </c>
      <c r="B221" s="13" t="s">
        <v>1494</v>
      </c>
      <c r="C221" s="14" t="s">
        <v>1495</v>
      </c>
      <c r="D221" s="12" t="s">
        <v>1496</v>
      </c>
      <c r="E221" s="12" t="s">
        <v>1005</v>
      </c>
      <c r="F221" s="12" t="s">
        <v>1497</v>
      </c>
      <c r="G221" s="15">
        <v>20</v>
      </c>
    </row>
    <row r="222" ht="32" customHeight="1" spans="1:7">
      <c r="A222" s="12" t="s">
        <v>1493</v>
      </c>
      <c r="B222" s="13" t="s">
        <v>1494</v>
      </c>
      <c r="C222" s="14" t="s">
        <v>1498</v>
      </c>
      <c r="D222" s="12" t="s">
        <v>1499</v>
      </c>
      <c r="E222" s="12" t="s">
        <v>1005</v>
      </c>
      <c r="F222" s="12" t="s">
        <v>1500</v>
      </c>
      <c r="G222" s="15">
        <v>0</v>
      </c>
    </row>
    <row r="223" ht="32" customHeight="1" spans="1:7">
      <c r="A223" s="12" t="s">
        <v>1493</v>
      </c>
      <c r="B223" s="13" t="s">
        <v>1494</v>
      </c>
      <c r="C223" s="14" t="s">
        <v>1501</v>
      </c>
      <c r="D223" s="12" t="s">
        <v>1502</v>
      </c>
      <c r="E223" s="12" t="s">
        <v>1005</v>
      </c>
      <c r="F223" s="12" t="s">
        <v>1503</v>
      </c>
      <c r="G223" s="15">
        <v>0</v>
      </c>
    </row>
    <row r="224" s="1" customFormat="1" ht="32" customHeight="1" spans="1:7">
      <c r="A224" s="12"/>
      <c r="B224" s="13"/>
      <c r="C224" s="14"/>
      <c r="D224" s="12"/>
      <c r="E224" s="12"/>
      <c r="F224" s="12"/>
      <c r="G224" s="15">
        <v>1712.05</v>
      </c>
    </row>
    <row r="225" ht="32" customHeight="1" spans="1:7">
      <c r="A225" s="12" t="s">
        <v>1504</v>
      </c>
      <c r="B225" s="13" t="s">
        <v>1505</v>
      </c>
      <c r="C225" s="14" t="s">
        <v>1506</v>
      </c>
      <c r="D225" s="12" t="s">
        <v>1507</v>
      </c>
      <c r="E225" s="12" t="s">
        <v>1005</v>
      </c>
      <c r="F225" s="12" t="s">
        <v>1508</v>
      </c>
      <c r="G225" s="15">
        <v>0</v>
      </c>
    </row>
    <row r="226" ht="32" customHeight="1" spans="1:7">
      <c r="A226" s="12" t="s">
        <v>1504</v>
      </c>
      <c r="B226" s="13" t="s">
        <v>1505</v>
      </c>
      <c r="C226" s="14" t="s">
        <v>1509</v>
      </c>
      <c r="D226" s="12" t="s">
        <v>1510</v>
      </c>
      <c r="E226" s="12" t="s">
        <v>1005</v>
      </c>
      <c r="F226" s="12" t="s">
        <v>1511</v>
      </c>
      <c r="G226" s="15">
        <v>0</v>
      </c>
    </row>
    <row r="227" ht="32" customHeight="1" spans="1:7">
      <c r="A227" s="12" t="s">
        <v>1504</v>
      </c>
      <c r="B227" s="13" t="s">
        <v>1505</v>
      </c>
      <c r="C227" s="14" t="s">
        <v>1512</v>
      </c>
      <c r="D227" s="12" t="s">
        <v>1513</v>
      </c>
      <c r="E227" s="12" t="s">
        <v>1005</v>
      </c>
      <c r="F227" s="12" t="s">
        <v>1514</v>
      </c>
      <c r="G227" s="15">
        <v>14.28</v>
      </c>
    </row>
    <row r="228" s="1" customFormat="1" ht="32" customHeight="1" spans="1:7">
      <c r="A228" s="12" t="s">
        <v>1504</v>
      </c>
      <c r="B228" s="13" t="s">
        <v>1505</v>
      </c>
      <c r="C228" s="14" t="s">
        <v>1515</v>
      </c>
      <c r="D228" s="12" t="s">
        <v>1516</v>
      </c>
      <c r="E228" s="12" t="s">
        <v>1005</v>
      </c>
      <c r="F228" s="12" t="s">
        <v>1517</v>
      </c>
      <c r="G228" s="15">
        <v>6</v>
      </c>
    </row>
    <row r="229" ht="32" customHeight="1" spans="1:7">
      <c r="A229" s="12" t="s">
        <v>1504</v>
      </c>
      <c r="B229" s="13" t="s">
        <v>1505</v>
      </c>
      <c r="C229" s="14" t="s">
        <v>1506</v>
      </c>
      <c r="D229" s="12" t="s">
        <v>1518</v>
      </c>
      <c r="E229" s="12" t="s">
        <v>1005</v>
      </c>
      <c r="F229" s="12" t="s">
        <v>1519</v>
      </c>
      <c r="G229" s="15">
        <v>165</v>
      </c>
    </row>
    <row r="230" ht="32" customHeight="1" spans="1:7">
      <c r="A230" s="12" t="s">
        <v>1504</v>
      </c>
      <c r="B230" s="13" t="s">
        <v>1505</v>
      </c>
      <c r="C230" s="14" t="s">
        <v>1506</v>
      </c>
      <c r="D230" s="12" t="s">
        <v>1520</v>
      </c>
      <c r="E230" s="12" t="s">
        <v>1005</v>
      </c>
      <c r="F230" s="12" t="s">
        <v>1521</v>
      </c>
      <c r="G230" s="15">
        <v>209</v>
      </c>
    </row>
    <row r="231" s="1" customFormat="1" ht="32" customHeight="1" spans="1:7">
      <c r="A231" s="12" t="s">
        <v>1504</v>
      </c>
      <c r="B231" s="13" t="s">
        <v>1505</v>
      </c>
      <c r="C231" s="14" t="s">
        <v>1522</v>
      </c>
      <c r="D231" s="12" t="s">
        <v>1523</v>
      </c>
      <c r="E231" s="12" t="s">
        <v>1005</v>
      </c>
      <c r="F231" s="12" t="s">
        <v>1524</v>
      </c>
      <c r="G231" s="15">
        <v>4</v>
      </c>
    </row>
    <row r="232" ht="32" customHeight="1" spans="1:7">
      <c r="A232" s="12" t="s">
        <v>1504</v>
      </c>
      <c r="B232" s="13" t="s">
        <v>1505</v>
      </c>
      <c r="C232" s="14" t="s">
        <v>1506</v>
      </c>
      <c r="D232" s="12" t="s">
        <v>1525</v>
      </c>
      <c r="E232" s="12" t="s">
        <v>1005</v>
      </c>
      <c r="F232" s="12" t="s">
        <v>1526</v>
      </c>
      <c r="G232" s="15">
        <v>0</v>
      </c>
    </row>
    <row r="233" s="1" customFormat="1" ht="32" customHeight="1" spans="1:7">
      <c r="A233" s="12" t="s">
        <v>1504</v>
      </c>
      <c r="B233" s="13" t="s">
        <v>1505</v>
      </c>
      <c r="C233" s="14" t="s">
        <v>1527</v>
      </c>
      <c r="D233" s="12" t="s">
        <v>1528</v>
      </c>
      <c r="E233" s="12" t="s">
        <v>1005</v>
      </c>
      <c r="F233" s="12" t="s">
        <v>1529</v>
      </c>
      <c r="G233" s="15">
        <v>12</v>
      </c>
    </row>
    <row r="234" ht="32" customHeight="1" spans="1:7">
      <c r="A234" s="12" t="s">
        <v>1504</v>
      </c>
      <c r="B234" s="13" t="s">
        <v>1505</v>
      </c>
      <c r="C234" s="14" t="s">
        <v>1530</v>
      </c>
      <c r="D234" s="12" t="s">
        <v>1531</v>
      </c>
      <c r="E234" s="12" t="s">
        <v>1005</v>
      </c>
      <c r="F234" s="12" t="s">
        <v>1532</v>
      </c>
      <c r="G234" s="15">
        <v>0</v>
      </c>
    </row>
    <row r="235" s="1" customFormat="1" ht="32" customHeight="1" spans="1:7">
      <c r="A235" s="12" t="s">
        <v>1504</v>
      </c>
      <c r="B235" s="13" t="s">
        <v>1505</v>
      </c>
      <c r="C235" s="14" t="s">
        <v>1533</v>
      </c>
      <c r="D235" s="12" t="s">
        <v>1534</v>
      </c>
      <c r="E235" s="12" t="s">
        <v>1005</v>
      </c>
      <c r="F235" s="12" t="s">
        <v>1532</v>
      </c>
      <c r="G235" s="15">
        <v>127</v>
      </c>
    </row>
    <row r="236" ht="32" customHeight="1" spans="1:7">
      <c r="A236" s="12" t="s">
        <v>1504</v>
      </c>
      <c r="B236" s="13" t="s">
        <v>1505</v>
      </c>
      <c r="C236" s="14" t="s">
        <v>1535</v>
      </c>
      <c r="D236" s="12" t="s">
        <v>1536</v>
      </c>
      <c r="E236" s="12" t="s">
        <v>1005</v>
      </c>
      <c r="F236" s="12" t="s">
        <v>1537</v>
      </c>
      <c r="G236" s="15">
        <v>0</v>
      </c>
    </row>
    <row r="237" s="1" customFormat="1" ht="32" customHeight="1" spans="1:7">
      <c r="A237" s="12" t="s">
        <v>1504</v>
      </c>
      <c r="B237" s="13" t="s">
        <v>1505</v>
      </c>
      <c r="C237" s="14" t="s">
        <v>1538</v>
      </c>
      <c r="D237" s="12" t="s">
        <v>1539</v>
      </c>
      <c r="E237" s="12" t="s">
        <v>1005</v>
      </c>
      <c r="F237" s="12" t="s">
        <v>1540</v>
      </c>
      <c r="G237" s="15">
        <v>180</v>
      </c>
    </row>
    <row r="238" ht="32" customHeight="1" spans="1:7">
      <c r="A238" s="12" t="s">
        <v>1504</v>
      </c>
      <c r="B238" s="13" t="s">
        <v>1505</v>
      </c>
      <c r="C238" s="14" t="s">
        <v>1506</v>
      </c>
      <c r="D238" s="12" t="s">
        <v>1525</v>
      </c>
      <c r="E238" s="12" t="s">
        <v>1005</v>
      </c>
      <c r="F238" s="12" t="s">
        <v>1541</v>
      </c>
      <c r="G238" s="15">
        <v>30</v>
      </c>
    </row>
    <row r="239" ht="32" customHeight="1" spans="1:7">
      <c r="A239" s="12" t="s">
        <v>1504</v>
      </c>
      <c r="B239" s="13" t="s">
        <v>1505</v>
      </c>
      <c r="C239" s="14" t="s">
        <v>1542</v>
      </c>
      <c r="D239" s="12" t="s">
        <v>1543</v>
      </c>
      <c r="E239" s="12" t="s">
        <v>1005</v>
      </c>
      <c r="F239" s="12" t="s">
        <v>1544</v>
      </c>
      <c r="G239" s="15">
        <v>0</v>
      </c>
    </row>
    <row r="240" ht="32" customHeight="1" spans="1:7">
      <c r="A240" s="12" t="s">
        <v>1504</v>
      </c>
      <c r="B240" s="13" t="s">
        <v>1505</v>
      </c>
      <c r="C240" s="14" t="s">
        <v>1506</v>
      </c>
      <c r="D240" s="12" t="s">
        <v>1507</v>
      </c>
      <c r="E240" s="12" t="s">
        <v>1005</v>
      </c>
      <c r="F240" s="12" t="s">
        <v>1545</v>
      </c>
      <c r="G240" s="15">
        <v>510</v>
      </c>
    </row>
    <row r="241" s="1" customFormat="1" ht="32" customHeight="1" spans="1:7">
      <c r="A241" s="12" t="s">
        <v>1504</v>
      </c>
      <c r="B241" s="13" t="s">
        <v>1505</v>
      </c>
      <c r="C241" s="14" t="s">
        <v>1527</v>
      </c>
      <c r="D241" s="12" t="s">
        <v>1528</v>
      </c>
      <c r="E241" s="12" t="s">
        <v>1005</v>
      </c>
      <c r="F241" s="12" t="s">
        <v>1546</v>
      </c>
      <c r="G241" s="15">
        <v>2</v>
      </c>
    </row>
    <row r="242" ht="32" customHeight="1" spans="1:7">
      <c r="A242" s="12" t="s">
        <v>1504</v>
      </c>
      <c r="B242" s="13" t="s">
        <v>1505</v>
      </c>
      <c r="C242" s="14" t="s">
        <v>1547</v>
      </c>
      <c r="D242" s="12" t="s">
        <v>1548</v>
      </c>
      <c r="E242" s="12" t="s">
        <v>1005</v>
      </c>
      <c r="F242" s="12" t="s">
        <v>1549</v>
      </c>
      <c r="G242" s="15">
        <v>0</v>
      </c>
    </row>
    <row r="243" ht="32" customHeight="1" spans="1:7">
      <c r="A243" s="12" t="s">
        <v>1504</v>
      </c>
      <c r="B243" s="13" t="s">
        <v>1505</v>
      </c>
      <c r="C243" s="14" t="s">
        <v>1522</v>
      </c>
      <c r="D243" s="12" t="s">
        <v>1523</v>
      </c>
      <c r="E243" s="12" t="s">
        <v>1005</v>
      </c>
      <c r="F243" s="12" t="s">
        <v>1550</v>
      </c>
      <c r="G243" s="15">
        <v>0</v>
      </c>
    </row>
    <row r="244" ht="32" customHeight="1" spans="1:7">
      <c r="A244" s="12" t="s">
        <v>1504</v>
      </c>
      <c r="B244" s="13" t="s">
        <v>1505</v>
      </c>
      <c r="C244" s="14" t="s">
        <v>1551</v>
      </c>
      <c r="D244" s="12" t="s">
        <v>1552</v>
      </c>
      <c r="E244" s="12" t="s">
        <v>1005</v>
      </c>
      <c r="F244" s="12" t="s">
        <v>1553</v>
      </c>
      <c r="G244" s="15">
        <v>27</v>
      </c>
    </row>
    <row r="245" ht="32" customHeight="1" spans="1:7">
      <c r="A245" s="12" t="s">
        <v>1504</v>
      </c>
      <c r="B245" s="13" t="s">
        <v>1505</v>
      </c>
      <c r="C245" s="14" t="s">
        <v>1554</v>
      </c>
      <c r="D245" s="12" t="s">
        <v>1525</v>
      </c>
      <c r="E245" s="12" t="s">
        <v>1005</v>
      </c>
      <c r="F245" s="12" t="s">
        <v>1519</v>
      </c>
      <c r="G245" s="15">
        <v>45</v>
      </c>
    </row>
    <row r="246" s="1" customFormat="1" ht="32" customHeight="1" spans="1:7">
      <c r="A246" s="12" t="s">
        <v>1504</v>
      </c>
      <c r="B246" s="13" t="s">
        <v>1505</v>
      </c>
      <c r="C246" s="14" t="s">
        <v>1555</v>
      </c>
      <c r="D246" s="12" t="s">
        <v>1556</v>
      </c>
      <c r="E246" s="12" t="s">
        <v>1005</v>
      </c>
      <c r="F246" s="12" t="s">
        <v>1557</v>
      </c>
      <c r="G246" s="15">
        <v>5.28</v>
      </c>
    </row>
    <row r="247" ht="32" customHeight="1" spans="1:7">
      <c r="A247" s="12" t="s">
        <v>1504</v>
      </c>
      <c r="B247" s="13" t="s">
        <v>1505</v>
      </c>
      <c r="C247" s="14" t="s">
        <v>1551</v>
      </c>
      <c r="D247" s="12" t="s">
        <v>1552</v>
      </c>
      <c r="E247" s="12" t="s">
        <v>1005</v>
      </c>
      <c r="F247" s="12" t="s">
        <v>1558</v>
      </c>
      <c r="G247" s="15">
        <v>108</v>
      </c>
    </row>
    <row r="248" ht="32" customHeight="1" spans="1:7">
      <c r="A248" s="12" t="s">
        <v>1504</v>
      </c>
      <c r="B248" s="13" t="s">
        <v>1505</v>
      </c>
      <c r="C248" s="14" t="s">
        <v>1559</v>
      </c>
      <c r="D248" s="12" t="s">
        <v>1560</v>
      </c>
      <c r="E248" s="12" t="s">
        <v>1005</v>
      </c>
      <c r="F248" s="12" t="s">
        <v>1561</v>
      </c>
      <c r="G248" s="15">
        <v>178.2</v>
      </c>
    </row>
    <row r="249" ht="32" customHeight="1" spans="1:7">
      <c r="A249" s="12" t="s">
        <v>1504</v>
      </c>
      <c r="B249" s="13" t="s">
        <v>1505</v>
      </c>
      <c r="C249" s="14" t="s">
        <v>1506</v>
      </c>
      <c r="D249" s="12" t="s">
        <v>1525</v>
      </c>
      <c r="E249" s="12" t="s">
        <v>1005</v>
      </c>
      <c r="F249" s="12" t="s">
        <v>1541</v>
      </c>
      <c r="G249" s="15">
        <v>0</v>
      </c>
    </row>
    <row r="250" s="1" customFormat="1" ht="32" customHeight="1" spans="1:7">
      <c r="A250" s="12" t="s">
        <v>1504</v>
      </c>
      <c r="B250" s="13" t="s">
        <v>1505</v>
      </c>
      <c r="C250" s="14" t="s">
        <v>1562</v>
      </c>
      <c r="D250" s="12" t="s">
        <v>1563</v>
      </c>
      <c r="E250" s="12" t="s">
        <v>1005</v>
      </c>
      <c r="F250" s="12" t="s">
        <v>1564</v>
      </c>
      <c r="G250" s="15">
        <v>19.2</v>
      </c>
    </row>
    <row r="251" ht="32" customHeight="1" spans="1:7">
      <c r="A251" s="12" t="s">
        <v>1504</v>
      </c>
      <c r="B251" s="13" t="s">
        <v>1505</v>
      </c>
      <c r="C251" s="14" t="s">
        <v>1506</v>
      </c>
      <c r="D251" s="12" t="s">
        <v>1565</v>
      </c>
      <c r="E251" s="12" t="s">
        <v>1005</v>
      </c>
      <c r="F251" s="12" t="s">
        <v>1566</v>
      </c>
      <c r="G251" s="15">
        <v>0</v>
      </c>
    </row>
    <row r="252" ht="32" customHeight="1" spans="1:7">
      <c r="A252" s="12" t="s">
        <v>1504</v>
      </c>
      <c r="B252" s="13" t="s">
        <v>1505</v>
      </c>
      <c r="C252" s="14" t="s">
        <v>1567</v>
      </c>
      <c r="D252" s="12" t="s">
        <v>1568</v>
      </c>
      <c r="E252" s="12" t="s">
        <v>1005</v>
      </c>
      <c r="F252" s="12" t="s">
        <v>1569</v>
      </c>
      <c r="G252" s="15">
        <v>0</v>
      </c>
    </row>
    <row r="253" s="1" customFormat="1" ht="32" customHeight="1" spans="1:7">
      <c r="A253" s="12" t="s">
        <v>1504</v>
      </c>
      <c r="B253" s="13" t="s">
        <v>1505</v>
      </c>
      <c r="C253" s="14" t="s">
        <v>1512</v>
      </c>
      <c r="D253" s="12" t="s">
        <v>1513</v>
      </c>
      <c r="E253" s="12" t="s">
        <v>1005</v>
      </c>
      <c r="F253" s="12" t="s">
        <v>1570</v>
      </c>
      <c r="G253" s="15">
        <v>20.5</v>
      </c>
    </row>
    <row r="254" s="1" customFormat="1" ht="32" customHeight="1" spans="1:7">
      <c r="A254" s="12" t="s">
        <v>1504</v>
      </c>
      <c r="B254" s="13" t="s">
        <v>1505</v>
      </c>
      <c r="C254" s="14" t="s">
        <v>1571</v>
      </c>
      <c r="D254" s="12" t="s">
        <v>1572</v>
      </c>
      <c r="E254" s="12" t="s">
        <v>1005</v>
      </c>
      <c r="F254" s="12" t="s">
        <v>1573</v>
      </c>
      <c r="G254" s="15">
        <v>20</v>
      </c>
    </row>
    <row r="255" s="1" customFormat="1" ht="32" customHeight="1" spans="1:7">
      <c r="A255" s="12" t="s">
        <v>1504</v>
      </c>
      <c r="B255" s="13" t="s">
        <v>1505</v>
      </c>
      <c r="C255" s="14" t="s">
        <v>1567</v>
      </c>
      <c r="D255" s="12" t="s">
        <v>1568</v>
      </c>
      <c r="E255" s="12" t="s">
        <v>1005</v>
      </c>
      <c r="F255" s="12" t="s">
        <v>1574</v>
      </c>
      <c r="G255" s="15">
        <v>0.55</v>
      </c>
    </row>
    <row r="256" ht="32" customHeight="1" spans="1:7">
      <c r="A256" s="12" t="s">
        <v>1504</v>
      </c>
      <c r="B256" s="13" t="s">
        <v>1505</v>
      </c>
      <c r="C256" s="14" t="s">
        <v>1575</v>
      </c>
      <c r="D256" s="12" t="s">
        <v>1576</v>
      </c>
      <c r="E256" s="12" t="s">
        <v>1005</v>
      </c>
      <c r="F256" s="12" t="s">
        <v>1577</v>
      </c>
      <c r="G256" s="15">
        <v>0</v>
      </c>
    </row>
    <row r="257" ht="32" customHeight="1" spans="1:7">
      <c r="A257" s="12" t="s">
        <v>1504</v>
      </c>
      <c r="B257" s="13" t="s">
        <v>1505</v>
      </c>
      <c r="C257" s="14" t="s">
        <v>1527</v>
      </c>
      <c r="D257" s="12" t="s">
        <v>1528</v>
      </c>
      <c r="E257" s="12" t="s">
        <v>1005</v>
      </c>
      <c r="F257" s="12" t="s">
        <v>1578</v>
      </c>
      <c r="G257" s="15">
        <v>0</v>
      </c>
    </row>
    <row r="258" ht="32" customHeight="1" spans="1:7">
      <c r="A258" s="12" t="s">
        <v>1504</v>
      </c>
      <c r="B258" s="13" t="s">
        <v>1505</v>
      </c>
      <c r="C258" s="14" t="s">
        <v>1579</v>
      </c>
      <c r="D258" s="12" t="s">
        <v>1580</v>
      </c>
      <c r="E258" s="12" t="s">
        <v>1005</v>
      </c>
      <c r="F258" s="12" t="s">
        <v>1581</v>
      </c>
      <c r="G258" s="15">
        <v>0</v>
      </c>
    </row>
    <row r="259" s="1" customFormat="1" ht="32" customHeight="1" spans="1:7">
      <c r="A259" s="12" t="s">
        <v>1504</v>
      </c>
      <c r="B259" s="13" t="s">
        <v>1505</v>
      </c>
      <c r="C259" s="14" t="s">
        <v>1582</v>
      </c>
      <c r="D259" s="12" t="s">
        <v>1583</v>
      </c>
      <c r="E259" s="12" t="s">
        <v>1005</v>
      </c>
      <c r="F259" s="12" t="s">
        <v>1584</v>
      </c>
      <c r="G259" s="15">
        <v>13.42</v>
      </c>
    </row>
    <row r="260" s="1" customFormat="1" ht="32" customHeight="1" spans="1:7">
      <c r="A260" s="12" t="s">
        <v>1504</v>
      </c>
      <c r="B260" s="13" t="s">
        <v>1505</v>
      </c>
      <c r="C260" s="14" t="s">
        <v>1585</v>
      </c>
      <c r="D260" s="12" t="s">
        <v>1586</v>
      </c>
      <c r="E260" s="12" t="s">
        <v>1005</v>
      </c>
      <c r="F260" s="12" t="s">
        <v>1587</v>
      </c>
      <c r="G260" s="15">
        <v>13.13</v>
      </c>
    </row>
    <row r="261" ht="32" customHeight="1" spans="1:7">
      <c r="A261" s="12" t="s">
        <v>1504</v>
      </c>
      <c r="B261" s="13" t="s">
        <v>1505</v>
      </c>
      <c r="C261" s="14" t="s">
        <v>1506</v>
      </c>
      <c r="D261" s="12" t="s">
        <v>1588</v>
      </c>
      <c r="E261" s="12" t="s">
        <v>1005</v>
      </c>
      <c r="F261" s="12" t="s">
        <v>1589</v>
      </c>
      <c r="G261" s="15">
        <v>0</v>
      </c>
    </row>
    <row r="262" ht="32" customHeight="1" spans="1:7">
      <c r="A262" s="12" t="s">
        <v>1504</v>
      </c>
      <c r="B262" s="13" t="s">
        <v>1505</v>
      </c>
      <c r="C262" s="14" t="s">
        <v>1590</v>
      </c>
      <c r="D262" s="12" t="s">
        <v>1591</v>
      </c>
      <c r="E262" s="12" t="s">
        <v>1005</v>
      </c>
      <c r="F262" s="12" t="s">
        <v>1592</v>
      </c>
      <c r="G262" s="15">
        <v>0</v>
      </c>
    </row>
    <row r="263" s="1" customFormat="1" ht="32" customHeight="1" spans="1:7">
      <c r="A263" s="12" t="s">
        <v>1504</v>
      </c>
      <c r="B263" s="13" t="s">
        <v>1505</v>
      </c>
      <c r="C263" s="14" t="s">
        <v>1527</v>
      </c>
      <c r="D263" s="12" t="s">
        <v>1528</v>
      </c>
      <c r="E263" s="12" t="s">
        <v>1005</v>
      </c>
      <c r="F263" s="12" t="s">
        <v>1593</v>
      </c>
      <c r="G263" s="15">
        <v>2.49</v>
      </c>
    </row>
    <row r="264" ht="32" customHeight="1" spans="1:7">
      <c r="A264" s="12" t="s">
        <v>1504</v>
      </c>
      <c r="B264" s="13" t="s">
        <v>1505</v>
      </c>
      <c r="C264" s="14" t="s">
        <v>1579</v>
      </c>
      <c r="D264" s="12" t="s">
        <v>1580</v>
      </c>
      <c r="E264" s="12" t="s">
        <v>1005</v>
      </c>
      <c r="F264" s="12" t="s">
        <v>1594</v>
      </c>
      <c r="G264" s="15">
        <v>0</v>
      </c>
    </row>
    <row r="265" s="1" customFormat="1" ht="32" customHeight="1" spans="1:7">
      <c r="A265" s="12"/>
      <c r="B265" s="13"/>
      <c r="C265" s="14"/>
      <c r="D265" s="12"/>
      <c r="E265" s="12"/>
      <c r="F265" s="12"/>
      <c r="G265" s="15">
        <v>66464.2</v>
      </c>
    </row>
    <row r="266" ht="32" customHeight="1" spans="1:7">
      <c r="A266" s="12" t="s">
        <v>1595</v>
      </c>
      <c r="B266" s="13" t="s">
        <v>1596</v>
      </c>
      <c r="C266" s="14" t="s">
        <v>1597</v>
      </c>
      <c r="D266" s="12" t="s">
        <v>1598</v>
      </c>
      <c r="E266" s="12" t="s">
        <v>1005</v>
      </c>
      <c r="F266" s="12" t="s">
        <v>1599</v>
      </c>
      <c r="G266" s="15">
        <v>981</v>
      </c>
    </row>
    <row r="267" s="1" customFormat="1" ht="32" customHeight="1" spans="1:7">
      <c r="A267" s="12" t="s">
        <v>1595</v>
      </c>
      <c r="B267" s="13" t="s">
        <v>1596</v>
      </c>
      <c r="C267" s="14" t="s">
        <v>1600</v>
      </c>
      <c r="D267" s="12" t="s">
        <v>1601</v>
      </c>
      <c r="E267" s="12" t="s">
        <v>1005</v>
      </c>
      <c r="F267" s="12" t="s">
        <v>1602</v>
      </c>
      <c r="G267" s="15">
        <v>58.47</v>
      </c>
    </row>
    <row r="268" ht="32" customHeight="1" spans="1:7">
      <c r="A268" s="12" t="s">
        <v>1595</v>
      </c>
      <c r="B268" s="13" t="s">
        <v>1596</v>
      </c>
      <c r="C268" s="14" t="s">
        <v>1603</v>
      </c>
      <c r="D268" s="12" t="s">
        <v>1604</v>
      </c>
      <c r="E268" s="12" t="s">
        <v>1005</v>
      </c>
      <c r="F268" s="12" t="s">
        <v>1605</v>
      </c>
      <c r="G268" s="15">
        <v>1190.2</v>
      </c>
    </row>
    <row r="269" s="1" customFormat="1" ht="32" customHeight="1" spans="1:7">
      <c r="A269" s="12" t="s">
        <v>1595</v>
      </c>
      <c r="B269" s="13" t="s">
        <v>1596</v>
      </c>
      <c r="C269" s="14" t="s">
        <v>1606</v>
      </c>
      <c r="D269" s="12" t="s">
        <v>1607</v>
      </c>
      <c r="E269" s="12" t="s">
        <v>1005</v>
      </c>
      <c r="F269" s="12" t="s">
        <v>1608</v>
      </c>
      <c r="G269" s="15">
        <v>53.7</v>
      </c>
    </row>
    <row r="270" ht="32" customHeight="1" spans="1:7">
      <c r="A270" s="12" t="s">
        <v>1595</v>
      </c>
      <c r="B270" s="13" t="s">
        <v>1596</v>
      </c>
      <c r="C270" s="14" t="s">
        <v>1609</v>
      </c>
      <c r="D270" s="12" t="s">
        <v>1610</v>
      </c>
      <c r="E270" s="12" t="s">
        <v>1005</v>
      </c>
      <c r="F270" s="12" t="s">
        <v>1611</v>
      </c>
      <c r="G270" s="15">
        <v>190</v>
      </c>
    </row>
    <row r="271" ht="32" customHeight="1" spans="1:7">
      <c r="A271" s="12" t="s">
        <v>1595</v>
      </c>
      <c r="B271" s="13" t="s">
        <v>1596</v>
      </c>
      <c r="C271" s="14" t="s">
        <v>1612</v>
      </c>
      <c r="D271" s="12" t="s">
        <v>1613</v>
      </c>
      <c r="E271" s="12" t="s">
        <v>1005</v>
      </c>
      <c r="F271" s="12" t="s">
        <v>1614</v>
      </c>
      <c r="G271" s="15">
        <v>1407.72</v>
      </c>
    </row>
    <row r="272" ht="32" customHeight="1" spans="1:7">
      <c r="A272" s="12" t="s">
        <v>1595</v>
      </c>
      <c r="B272" s="13" t="s">
        <v>1596</v>
      </c>
      <c r="C272" s="14" t="s">
        <v>950</v>
      </c>
      <c r="D272" s="12" t="s">
        <v>951</v>
      </c>
      <c r="E272" s="12" t="s">
        <v>1005</v>
      </c>
      <c r="F272" s="12" t="s">
        <v>1615</v>
      </c>
      <c r="G272" s="15">
        <v>58.2</v>
      </c>
    </row>
    <row r="273" s="1" customFormat="1" ht="32" customHeight="1" spans="1:7">
      <c r="A273" s="12" t="s">
        <v>1595</v>
      </c>
      <c r="B273" s="13" t="s">
        <v>1596</v>
      </c>
      <c r="C273" s="14" t="s">
        <v>1616</v>
      </c>
      <c r="D273" s="12" t="s">
        <v>1617</v>
      </c>
      <c r="E273" s="12" t="s">
        <v>1005</v>
      </c>
      <c r="F273" s="12" t="s">
        <v>1618</v>
      </c>
      <c r="G273" s="15">
        <v>3545.2</v>
      </c>
    </row>
    <row r="274" s="1" customFormat="1" ht="32" customHeight="1" spans="1:8">
      <c r="A274" s="12" t="s">
        <v>1595</v>
      </c>
      <c r="B274" s="13" t="s">
        <v>1596</v>
      </c>
      <c r="C274" s="14" t="s">
        <v>1619</v>
      </c>
      <c r="D274" s="12" t="s">
        <v>1620</v>
      </c>
      <c r="E274" s="12" t="s">
        <v>1005</v>
      </c>
      <c r="F274" s="12" t="s">
        <v>1621</v>
      </c>
      <c r="G274" s="15">
        <v>288</v>
      </c>
      <c r="H274" s="1" t="s">
        <v>1305</v>
      </c>
    </row>
    <row r="275" ht="32" customHeight="1" spans="1:7">
      <c r="A275" s="12" t="s">
        <v>1595</v>
      </c>
      <c r="B275" s="13" t="s">
        <v>1596</v>
      </c>
      <c r="C275" s="14" t="s">
        <v>1622</v>
      </c>
      <c r="D275" s="12" t="s">
        <v>1623</v>
      </c>
      <c r="E275" s="12" t="s">
        <v>1005</v>
      </c>
      <c r="F275" s="12" t="s">
        <v>1624</v>
      </c>
      <c r="G275" s="15">
        <v>517</v>
      </c>
    </row>
    <row r="276" ht="32" customHeight="1" spans="1:7">
      <c r="A276" s="12" t="s">
        <v>1595</v>
      </c>
      <c r="B276" s="13" t="s">
        <v>1596</v>
      </c>
      <c r="C276" s="14" t="s">
        <v>1625</v>
      </c>
      <c r="D276" s="12" t="s">
        <v>1626</v>
      </c>
      <c r="E276" s="12" t="s">
        <v>1005</v>
      </c>
      <c r="F276" s="12" t="s">
        <v>1627</v>
      </c>
      <c r="G276" s="15">
        <v>0</v>
      </c>
    </row>
    <row r="277" ht="32" customHeight="1" spans="1:7">
      <c r="A277" s="12" t="s">
        <v>1595</v>
      </c>
      <c r="B277" s="13" t="s">
        <v>1596</v>
      </c>
      <c r="C277" s="14" t="s">
        <v>1628</v>
      </c>
      <c r="D277" s="12" t="s">
        <v>1629</v>
      </c>
      <c r="E277" s="12" t="s">
        <v>1005</v>
      </c>
      <c r="F277" s="12" t="s">
        <v>1630</v>
      </c>
      <c r="G277" s="15">
        <v>95.64</v>
      </c>
    </row>
    <row r="278" ht="32" customHeight="1" spans="1:7">
      <c r="A278" s="12" t="s">
        <v>1595</v>
      </c>
      <c r="B278" s="13" t="s">
        <v>1596</v>
      </c>
      <c r="C278" s="14" t="s">
        <v>1631</v>
      </c>
      <c r="D278" s="12" t="s">
        <v>1632</v>
      </c>
      <c r="E278" s="12" t="s">
        <v>1005</v>
      </c>
      <c r="F278" s="12" t="s">
        <v>1633</v>
      </c>
      <c r="G278" s="15">
        <v>24684</v>
      </c>
    </row>
    <row r="279" ht="32" customHeight="1" spans="1:7">
      <c r="A279" s="12" t="s">
        <v>1595</v>
      </c>
      <c r="B279" s="13" t="s">
        <v>1596</v>
      </c>
      <c r="C279" s="14" t="s">
        <v>1634</v>
      </c>
      <c r="D279" s="12" t="s">
        <v>1635</v>
      </c>
      <c r="E279" s="12" t="s">
        <v>1005</v>
      </c>
      <c r="F279" s="12" t="s">
        <v>1636</v>
      </c>
      <c r="G279" s="15">
        <v>285</v>
      </c>
    </row>
    <row r="280" ht="32" customHeight="1" spans="1:7">
      <c r="A280" s="12" t="s">
        <v>1595</v>
      </c>
      <c r="B280" s="13" t="s">
        <v>1596</v>
      </c>
      <c r="C280" s="14" t="s">
        <v>1637</v>
      </c>
      <c r="D280" s="12" t="s">
        <v>1638</v>
      </c>
      <c r="E280" s="12" t="s">
        <v>1005</v>
      </c>
      <c r="F280" s="12" t="s">
        <v>1639</v>
      </c>
      <c r="G280" s="15">
        <v>40</v>
      </c>
    </row>
    <row r="281" s="1" customFormat="1" ht="32" customHeight="1" spans="1:7">
      <c r="A281" s="12" t="s">
        <v>1595</v>
      </c>
      <c r="B281" s="13" t="s">
        <v>1596</v>
      </c>
      <c r="C281" s="14" t="s">
        <v>1640</v>
      </c>
      <c r="D281" s="12" t="s">
        <v>1641</v>
      </c>
      <c r="E281" s="12" t="s">
        <v>1005</v>
      </c>
      <c r="F281" s="12" t="s">
        <v>1642</v>
      </c>
      <c r="G281" s="15">
        <v>71</v>
      </c>
    </row>
    <row r="282" ht="32" customHeight="1" spans="1:7">
      <c r="A282" s="12" t="s">
        <v>1595</v>
      </c>
      <c r="B282" s="13" t="s">
        <v>1596</v>
      </c>
      <c r="C282" s="14" t="s">
        <v>1643</v>
      </c>
      <c r="D282" s="12" t="s">
        <v>1644</v>
      </c>
      <c r="E282" s="12" t="s">
        <v>1005</v>
      </c>
      <c r="F282" s="12" t="s">
        <v>1645</v>
      </c>
      <c r="G282" s="15">
        <v>84.68</v>
      </c>
    </row>
    <row r="283" ht="32" customHeight="1" spans="1:7">
      <c r="A283" s="12" t="s">
        <v>1595</v>
      </c>
      <c r="B283" s="13" t="s">
        <v>1596</v>
      </c>
      <c r="C283" s="14" t="s">
        <v>1646</v>
      </c>
      <c r="D283" s="12" t="s">
        <v>1647</v>
      </c>
      <c r="E283" s="12" t="s">
        <v>1005</v>
      </c>
      <c r="F283" s="12" t="s">
        <v>1648</v>
      </c>
      <c r="G283" s="15">
        <v>26.37</v>
      </c>
    </row>
    <row r="284" s="1" customFormat="1" ht="32" customHeight="1" spans="1:8">
      <c r="A284" s="12" t="s">
        <v>1595</v>
      </c>
      <c r="B284" s="13" t="s">
        <v>1596</v>
      </c>
      <c r="C284" s="14" t="s">
        <v>1649</v>
      </c>
      <c r="D284" s="12" t="s">
        <v>1650</v>
      </c>
      <c r="E284" s="12" t="s">
        <v>1005</v>
      </c>
      <c r="F284" s="12" t="s">
        <v>1651</v>
      </c>
      <c r="G284" s="15">
        <v>34.71</v>
      </c>
      <c r="H284" s="1" t="s">
        <v>1305</v>
      </c>
    </row>
    <row r="285" s="1" customFormat="1" ht="32" customHeight="1" spans="1:7">
      <c r="A285" s="12" t="s">
        <v>1595</v>
      </c>
      <c r="B285" s="13" t="s">
        <v>1596</v>
      </c>
      <c r="C285" s="14" t="s">
        <v>1652</v>
      </c>
      <c r="D285" s="12" t="s">
        <v>1653</v>
      </c>
      <c r="E285" s="12" t="s">
        <v>1005</v>
      </c>
      <c r="F285" s="12" t="s">
        <v>1654</v>
      </c>
      <c r="G285" s="15">
        <v>15</v>
      </c>
    </row>
    <row r="286" ht="32" customHeight="1" spans="1:7">
      <c r="A286" s="12" t="s">
        <v>1595</v>
      </c>
      <c r="B286" s="13" t="s">
        <v>1596</v>
      </c>
      <c r="C286" s="14" t="s">
        <v>1655</v>
      </c>
      <c r="D286" s="12" t="s">
        <v>1656</v>
      </c>
      <c r="E286" s="12" t="s">
        <v>1005</v>
      </c>
      <c r="F286" s="12" t="s">
        <v>1657</v>
      </c>
      <c r="G286" s="15">
        <v>61.92</v>
      </c>
    </row>
    <row r="287" s="1" customFormat="1" ht="32" customHeight="1" spans="1:8">
      <c r="A287" s="12" t="s">
        <v>1595</v>
      </c>
      <c r="B287" s="13" t="s">
        <v>1596</v>
      </c>
      <c r="C287" s="14" t="s">
        <v>1658</v>
      </c>
      <c r="D287" s="12" t="s">
        <v>1659</v>
      </c>
      <c r="E287" s="12" t="s">
        <v>1005</v>
      </c>
      <c r="F287" s="12" t="s">
        <v>1660</v>
      </c>
      <c r="G287" s="15">
        <v>88.9</v>
      </c>
      <c r="H287" s="1" t="s">
        <v>1305</v>
      </c>
    </row>
    <row r="288" ht="32" customHeight="1" spans="1:7">
      <c r="A288" s="12" t="s">
        <v>1595</v>
      </c>
      <c r="B288" s="13" t="s">
        <v>1596</v>
      </c>
      <c r="C288" s="14" t="s">
        <v>1661</v>
      </c>
      <c r="D288" s="12" t="s">
        <v>1662</v>
      </c>
      <c r="E288" s="12" t="s">
        <v>1005</v>
      </c>
      <c r="F288" s="12" t="s">
        <v>1663</v>
      </c>
      <c r="G288" s="15">
        <v>51.8</v>
      </c>
    </row>
    <row r="289" s="1" customFormat="1" ht="32" customHeight="1" spans="1:7">
      <c r="A289" s="12" t="s">
        <v>1595</v>
      </c>
      <c r="B289" s="13" t="s">
        <v>1596</v>
      </c>
      <c r="C289" s="14" t="s">
        <v>1664</v>
      </c>
      <c r="D289" s="12" t="s">
        <v>1665</v>
      </c>
      <c r="E289" s="12" t="s">
        <v>1005</v>
      </c>
      <c r="F289" s="12" t="s">
        <v>1666</v>
      </c>
      <c r="G289" s="15">
        <v>2757.8</v>
      </c>
    </row>
    <row r="290" ht="32" customHeight="1" spans="1:7">
      <c r="A290" s="12" t="s">
        <v>1595</v>
      </c>
      <c r="B290" s="13" t="s">
        <v>1596</v>
      </c>
      <c r="C290" s="14" t="s">
        <v>1667</v>
      </c>
      <c r="D290" s="12" t="s">
        <v>1668</v>
      </c>
      <c r="E290" s="12" t="s">
        <v>1005</v>
      </c>
      <c r="F290" s="12" t="s">
        <v>1669</v>
      </c>
      <c r="G290" s="15">
        <v>4715</v>
      </c>
    </row>
    <row r="291" ht="32" customHeight="1" spans="1:7">
      <c r="A291" s="12" t="s">
        <v>1595</v>
      </c>
      <c r="B291" s="13" t="s">
        <v>1596</v>
      </c>
      <c r="C291" s="14" t="s">
        <v>1670</v>
      </c>
      <c r="D291" s="12" t="s">
        <v>1671</v>
      </c>
      <c r="E291" s="12" t="s">
        <v>1005</v>
      </c>
      <c r="F291" s="12" t="s">
        <v>1672</v>
      </c>
      <c r="G291" s="15">
        <v>89.73</v>
      </c>
    </row>
    <row r="292" s="1" customFormat="1" ht="32" customHeight="1" spans="1:8">
      <c r="A292" s="12" t="s">
        <v>1595</v>
      </c>
      <c r="B292" s="13" t="s">
        <v>1596</v>
      </c>
      <c r="C292" s="14" t="s">
        <v>1673</v>
      </c>
      <c r="D292" s="12" t="s">
        <v>1674</v>
      </c>
      <c r="E292" s="12" t="s">
        <v>1005</v>
      </c>
      <c r="F292" s="12" t="s">
        <v>1675</v>
      </c>
      <c r="G292" s="15">
        <v>20</v>
      </c>
      <c r="H292" s="1" t="s">
        <v>1305</v>
      </c>
    </row>
    <row r="293" ht="32" customHeight="1" spans="1:7">
      <c r="A293" s="12" t="s">
        <v>1595</v>
      </c>
      <c r="B293" s="13" t="s">
        <v>1596</v>
      </c>
      <c r="C293" s="14" t="s">
        <v>1603</v>
      </c>
      <c r="D293" s="12" t="s">
        <v>1604</v>
      </c>
      <c r="E293" s="12" t="s">
        <v>1005</v>
      </c>
      <c r="F293" s="12" t="s">
        <v>1657</v>
      </c>
      <c r="G293" s="15">
        <v>42</v>
      </c>
    </row>
    <row r="294" ht="32" customHeight="1" spans="1:7">
      <c r="A294" s="12" t="s">
        <v>1595</v>
      </c>
      <c r="B294" s="13" t="s">
        <v>1596</v>
      </c>
      <c r="C294" s="14" t="s">
        <v>1676</v>
      </c>
      <c r="D294" s="12" t="s">
        <v>1677</v>
      </c>
      <c r="E294" s="12" t="s">
        <v>1005</v>
      </c>
      <c r="F294" s="12" t="s">
        <v>1678</v>
      </c>
      <c r="G294" s="15">
        <v>70.39</v>
      </c>
    </row>
    <row r="295" ht="32" customHeight="1" spans="1:7">
      <c r="A295" s="12" t="s">
        <v>1595</v>
      </c>
      <c r="B295" s="13" t="s">
        <v>1596</v>
      </c>
      <c r="C295" s="14" t="s">
        <v>1679</v>
      </c>
      <c r="D295" s="12" t="s">
        <v>1680</v>
      </c>
      <c r="E295" s="12" t="s">
        <v>1005</v>
      </c>
      <c r="F295" s="12" t="s">
        <v>1681</v>
      </c>
      <c r="G295" s="15">
        <v>1315</v>
      </c>
    </row>
    <row r="296" ht="32" customHeight="1" spans="1:7">
      <c r="A296" s="12" t="s">
        <v>1595</v>
      </c>
      <c r="B296" s="13" t="s">
        <v>1596</v>
      </c>
      <c r="C296" s="14" t="s">
        <v>1682</v>
      </c>
      <c r="D296" s="12" t="s">
        <v>1683</v>
      </c>
      <c r="E296" s="12" t="s">
        <v>1005</v>
      </c>
      <c r="F296" s="12" t="s">
        <v>1684</v>
      </c>
      <c r="G296" s="15">
        <v>25.47</v>
      </c>
    </row>
    <row r="297" s="1" customFormat="1" ht="32" customHeight="1" spans="1:7">
      <c r="A297" s="12" t="s">
        <v>1595</v>
      </c>
      <c r="B297" s="13" t="s">
        <v>1596</v>
      </c>
      <c r="C297" s="14" t="s">
        <v>1685</v>
      </c>
      <c r="D297" s="12" t="s">
        <v>1686</v>
      </c>
      <c r="E297" s="12" t="s">
        <v>1005</v>
      </c>
      <c r="F297" s="12" t="s">
        <v>1687</v>
      </c>
      <c r="G297" s="15">
        <v>5.76</v>
      </c>
    </row>
    <row r="298" ht="32" customHeight="1" spans="1:7">
      <c r="A298" s="12" t="s">
        <v>1595</v>
      </c>
      <c r="B298" s="13" t="s">
        <v>1596</v>
      </c>
      <c r="C298" s="14" t="s">
        <v>1688</v>
      </c>
      <c r="D298" s="12" t="s">
        <v>1689</v>
      </c>
      <c r="E298" s="12" t="s">
        <v>1005</v>
      </c>
      <c r="F298" s="12" t="s">
        <v>1690</v>
      </c>
      <c r="G298" s="15">
        <v>463.08</v>
      </c>
    </row>
    <row r="299" s="1" customFormat="1" ht="32" customHeight="1" spans="1:7">
      <c r="A299" s="12" t="s">
        <v>1595</v>
      </c>
      <c r="B299" s="13" t="s">
        <v>1596</v>
      </c>
      <c r="C299" s="14" t="s">
        <v>1691</v>
      </c>
      <c r="D299" s="12" t="s">
        <v>1692</v>
      </c>
      <c r="E299" s="12" t="s">
        <v>1005</v>
      </c>
      <c r="F299" s="12" t="s">
        <v>1693</v>
      </c>
      <c r="G299" s="15">
        <v>5.76</v>
      </c>
    </row>
    <row r="300" ht="32" customHeight="1" spans="1:7">
      <c r="A300" s="12" t="s">
        <v>1595</v>
      </c>
      <c r="B300" s="13" t="s">
        <v>1596</v>
      </c>
      <c r="C300" s="14" t="s">
        <v>1694</v>
      </c>
      <c r="D300" s="12" t="s">
        <v>1695</v>
      </c>
      <c r="E300" s="12" t="s">
        <v>1005</v>
      </c>
      <c r="F300" s="12" t="s">
        <v>1696</v>
      </c>
      <c r="G300" s="15">
        <v>53</v>
      </c>
    </row>
    <row r="301" s="1" customFormat="1" ht="32" customHeight="1" spans="1:8">
      <c r="A301" s="12" t="s">
        <v>1595</v>
      </c>
      <c r="B301" s="13" t="s">
        <v>1596</v>
      </c>
      <c r="C301" s="14" t="s">
        <v>1697</v>
      </c>
      <c r="D301" s="12" t="s">
        <v>1698</v>
      </c>
      <c r="E301" s="12" t="s">
        <v>1005</v>
      </c>
      <c r="F301" s="12" t="s">
        <v>1699</v>
      </c>
      <c r="G301" s="15">
        <v>272.98</v>
      </c>
      <c r="H301" s="1" t="s">
        <v>1305</v>
      </c>
    </row>
    <row r="302" ht="32" customHeight="1" spans="1:7">
      <c r="A302" s="12" t="s">
        <v>1595</v>
      </c>
      <c r="B302" s="13" t="s">
        <v>1596</v>
      </c>
      <c r="C302" s="14" t="s">
        <v>1700</v>
      </c>
      <c r="D302" s="12" t="s">
        <v>1701</v>
      </c>
      <c r="E302" s="12" t="s">
        <v>1005</v>
      </c>
      <c r="F302" s="12" t="s">
        <v>1702</v>
      </c>
      <c r="G302" s="15">
        <v>198</v>
      </c>
    </row>
    <row r="303" ht="32" customHeight="1" spans="1:7">
      <c r="A303" s="12" t="s">
        <v>1595</v>
      </c>
      <c r="B303" s="13" t="s">
        <v>1596</v>
      </c>
      <c r="C303" s="14" t="s">
        <v>1703</v>
      </c>
      <c r="D303" s="12" t="s">
        <v>1704</v>
      </c>
      <c r="E303" s="12" t="s">
        <v>1005</v>
      </c>
      <c r="F303" s="12" t="s">
        <v>1705</v>
      </c>
      <c r="G303" s="15">
        <v>12.57</v>
      </c>
    </row>
    <row r="304" ht="32" customHeight="1" spans="1:7">
      <c r="A304" s="12" t="s">
        <v>1595</v>
      </c>
      <c r="B304" s="13" t="s">
        <v>1596</v>
      </c>
      <c r="C304" s="14" t="s">
        <v>1706</v>
      </c>
      <c r="D304" s="12" t="s">
        <v>1707</v>
      </c>
      <c r="E304" s="12" t="s">
        <v>1005</v>
      </c>
      <c r="F304" s="12" t="s">
        <v>1708</v>
      </c>
      <c r="G304" s="15">
        <v>2724</v>
      </c>
    </row>
    <row r="305" ht="32" customHeight="1" spans="1:7">
      <c r="A305" s="12" t="s">
        <v>1595</v>
      </c>
      <c r="B305" s="13" t="s">
        <v>1596</v>
      </c>
      <c r="C305" s="14" t="s">
        <v>1709</v>
      </c>
      <c r="D305" s="12" t="s">
        <v>1710</v>
      </c>
      <c r="E305" s="12" t="s">
        <v>1005</v>
      </c>
      <c r="F305" s="12" t="s">
        <v>1711</v>
      </c>
      <c r="G305" s="15">
        <v>47</v>
      </c>
    </row>
    <row r="306" ht="32" customHeight="1" spans="1:7">
      <c r="A306" s="12" t="s">
        <v>1595</v>
      </c>
      <c r="B306" s="13" t="s">
        <v>1596</v>
      </c>
      <c r="C306" s="14" t="s">
        <v>1712</v>
      </c>
      <c r="D306" s="12" t="s">
        <v>1713</v>
      </c>
      <c r="E306" s="12" t="s">
        <v>1005</v>
      </c>
      <c r="F306" s="12" t="s">
        <v>1714</v>
      </c>
      <c r="G306" s="15">
        <v>316</v>
      </c>
    </row>
    <row r="307" ht="32" customHeight="1" spans="1:7">
      <c r="A307" s="12" t="s">
        <v>1595</v>
      </c>
      <c r="B307" s="13" t="s">
        <v>1596</v>
      </c>
      <c r="C307" s="14" t="s">
        <v>1715</v>
      </c>
      <c r="D307" s="12" t="s">
        <v>1716</v>
      </c>
      <c r="E307" s="12" t="s">
        <v>1005</v>
      </c>
      <c r="F307" s="12" t="s">
        <v>1717</v>
      </c>
      <c r="G307" s="15">
        <v>3314</v>
      </c>
    </row>
    <row r="308" ht="32" customHeight="1" spans="1:7">
      <c r="A308" s="12" t="s">
        <v>1595</v>
      </c>
      <c r="B308" s="13" t="s">
        <v>1596</v>
      </c>
      <c r="C308" s="14" t="s">
        <v>1718</v>
      </c>
      <c r="D308" s="12" t="s">
        <v>1719</v>
      </c>
      <c r="E308" s="12" t="s">
        <v>1005</v>
      </c>
      <c r="F308" s="12" t="s">
        <v>1720</v>
      </c>
      <c r="G308" s="15">
        <v>279</v>
      </c>
    </row>
    <row r="309" ht="32" customHeight="1" spans="1:7">
      <c r="A309" s="12" t="s">
        <v>1595</v>
      </c>
      <c r="B309" s="13" t="s">
        <v>1596</v>
      </c>
      <c r="C309" s="14" t="s">
        <v>1721</v>
      </c>
      <c r="D309" s="12" t="s">
        <v>1722</v>
      </c>
      <c r="E309" s="12" t="s">
        <v>1005</v>
      </c>
      <c r="F309" s="12" t="s">
        <v>1723</v>
      </c>
      <c r="G309" s="15">
        <v>284</v>
      </c>
    </row>
    <row r="310" ht="32" customHeight="1" spans="1:7">
      <c r="A310" s="12" t="s">
        <v>1595</v>
      </c>
      <c r="B310" s="13" t="s">
        <v>1596</v>
      </c>
      <c r="C310" s="14" t="s">
        <v>1631</v>
      </c>
      <c r="D310" s="12" t="s">
        <v>1710</v>
      </c>
      <c r="E310" s="12" t="s">
        <v>1005</v>
      </c>
      <c r="F310" s="12" t="s">
        <v>1633</v>
      </c>
      <c r="G310" s="15">
        <v>0</v>
      </c>
    </row>
    <row r="311" ht="32" customHeight="1" spans="1:7">
      <c r="A311" s="12" t="s">
        <v>1595</v>
      </c>
      <c r="B311" s="13" t="s">
        <v>1596</v>
      </c>
      <c r="C311" s="14" t="s">
        <v>1724</v>
      </c>
      <c r="D311" s="12" t="s">
        <v>1725</v>
      </c>
      <c r="E311" s="12" t="s">
        <v>1005</v>
      </c>
      <c r="F311" s="12" t="s">
        <v>1726</v>
      </c>
      <c r="G311" s="15">
        <v>17.15</v>
      </c>
    </row>
    <row r="312" ht="32" customHeight="1" spans="1:7">
      <c r="A312" s="12" t="s">
        <v>1595</v>
      </c>
      <c r="B312" s="13" t="s">
        <v>1596</v>
      </c>
      <c r="C312" s="14" t="s">
        <v>1727</v>
      </c>
      <c r="D312" s="12" t="s">
        <v>1728</v>
      </c>
      <c r="E312" s="12" t="s">
        <v>1005</v>
      </c>
      <c r="F312" s="12" t="s">
        <v>1729</v>
      </c>
      <c r="G312" s="15">
        <v>2824</v>
      </c>
    </row>
    <row r="313" s="1" customFormat="1" ht="32" customHeight="1" spans="1:7">
      <c r="A313" s="12" t="s">
        <v>1595</v>
      </c>
      <c r="B313" s="13" t="s">
        <v>1596</v>
      </c>
      <c r="C313" s="14" t="s">
        <v>1730</v>
      </c>
      <c r="D313" s="12" t="s">
        <v>1731</v>
      </c>
      <c r="E313" s="12" t="s">
        <v>1005</v>
      </c>
      <c r="F313" s="12" t="s">
        <v>1732</v>
      </c>
      <c r="G313" s="15">
        <v>7</v>
      </c>
    </row>
    <row r="314" ht="32" customHeight="1" spans="1:7">
      <c r="A314" s="12" t="s">
        <v>1595</v>
      </c>
      <c r="B314" s="13" t="s">
        <v>1596</v>
      </c>
      <c r="C314" s="14" t="s">
        <v>1733</v>
      </c>
      <c r="D314" s="12" t="s">
        <v>1734</v>
      </c>
      <c r="E314" s="12" t="s">
        <v>1005</v>
      </c>
      <c r="F314" s="12" t="s">
        <v>1735</v>
      </c>
      <c r="G314" s="15">
        <v>12777</v>
      </c>
    </row>
    <row r="315" s="1" customFormat="1" ht="32" customHeight="1" spans="1:7">
      <c r="A315" s="12"/>
      <c r="B315" s="13"/>
      <c r="C315" s="14"/>
      <c r="D315" s="12"/>
      <c r="E315" s="12"/>
      <c r="F315" s="12"/>
      <c r="G315" s="15">
        <v>43370.17</v>
      </c>
    </row>
    <row r="316" ht="32" customHeight="1" spans="1:7">
      <c r="A316" s="12" t="s">
        <v>1736</v>
      </c>
      <c r="B316" s="13" t="s">
        <v>1737</v>
      </c>
      <c r="C316" s="14" t="s">
        <v>1738</v>
      </c>
      <c r="D316" s="12" t="s">
        <v>1739</v>
      </c>
      <c r="E316" s="12" t="s">
        <v>1005</v>
      </c>
      <c r="F316" s="12" t="s">
        <v>1740</v>
      </c>
      <c r="G316" s="15">
        <v>449.7</v>
      </c>
    </row>
    <row r="317" ht="32" customHeight="1" spans="1:7">
      <c r="A317" s="12" t="s">
        <v>1736</v>
      </c>
      <c r="B317" s="13" t="s">
        <v>1737</v>
      </c>
      <c r="C317" s="14" t="s">
        <v>1741</v>
      </c>
      <c r="D317" s="12" t="s">
        <v>1742</v>
      </c>
      <c r="E317" s="12" t="s">
        <v>1005</v>
      </c>
      <c r="F317" s="12" t="s">
        <v>1743</v>
      </c>
      <c r="G317" s="15">
        <v>544.24</v>
      </c>
    </row>
    <row r="318" ht="32" customHeight="1" spans="1:7">
      <c r="A318" s="12" t="s">
        <v>1736</v>
      </c>
      <c r="B318" s="13" t="s">
        <v>1737</v>
      </c>
      <c r="C318" s="14" t="s">
        <v>1744</v>
      </c>
      <c r="D318" s="12" t="s">
        <v>1745</v>
      </c>
      <c r="E318" s="12" t="s">
        <v>1005</v>
      </c>
      <c r="F318" s="12" t="s">
        <v>1746</v>
      </c>
      <c r="G318" s="15">
        <v>60</v>
      </c>
    </row>
    <row r="319" ht="32" customHeight="1" spans="1:7">
      <c r="A319" s="12" t="s">
        <v>1736</v>
      </c>
      <c r="B319" s="13" t="s">
        <v>1737</v>
      </c>
      <c r="C319" s="14" t="s">
        <v>1747</v>
      </c>
      <c r="D319" s="12" t="s">
        <v>1748</v>
      </c>
      <c r="E319" s="12" t="s">
        <v>1005</v>
      </c>
      <c r="F319" s="12" t="s">
        <v>1749</v>
      </c>
      <c r="G319" s="15">
        <v>7722</v>
      </c>
    </row>
    <row r="320" ht="32" customHeight="1" spans="1:7">
      <c r="A320" s="12" t="s">
        <v>1736</v>
      </c>
      <c r="B320" s="13" t="s">
        <v>1737</v>
      </c>
      <c r="C320" s="14" t="s">
        <v>1750</v>
      </c>
      <c r="D320" s="12" t="s">
        <v>1751</v>
      </c>
      <c r="E320" s="12" t="s">
        <v>1005</v>
      </c>
      <c r="F320" s="12" t="s">
        <v>1752</v>
      </c>
      <c r="G320" s="15">
        <v>0</v>
      </c>
    </row>
    <row r="321" ht="32" customHeight="1" spans="1:7">
      <c r="A321" s="12" t="s">
        <v>1736</v>
      </c>
      <c r="B321" s="13" t="s">
        <v>1737</v>
      </c>
      <c r="C321" s="14" t="s">
        <v>1753</v>
      </c>
      <c r="D321" s="12" t="s">
        <v>1754</v>
      </c>
      <c r="E321" s="12" t="s">
        <v>1005</v>
      </c>
      <c r="F321" s="12" t="s">
        <v>1755</v>
      </c>
      <c r="G321" s="15">
        <v>0</v>
      </c>
    </row>
    <row r="322" ht="32" customHeight="1" spans="1:7">
      <c r="A322" s="12" t="s">
        <v>1736</v>
      </c>
      <c r="B322" s="13" t="s">
        <v>1737</v>
      </c>
      <c r="C322" s="14" t="s">
        <v>1756</v>
      </c>
      <c r="D322" s="12" t="s">
        <v>1757</v>
      </c>
      <c r="E322" s="12" t="s">
        <v>1005</v>
      </c>
      <c r="F322" s="12" t="s">
        <v>1758</v>
      </c>
      <c r="G322" s="15">
        <v>38.79</v>
      </c>
    </row>
    <row r="323" ht="32" customHeight="1" spans="1:7">
      <c r="A323" s="12" t="s">
        <v>1736</v>
      </c>
      <c r="B323" s="13" t="s">
        <v>1737</v>
      </c>
      <c r="C323" s="14" t="s">
        <v>1759</v>
      </c>
      <c r="D323" s="12" t="s">
        <v>1760</v>
      </c>
      <c r="E323" s="12" t="s">
        <v>1005</v>
      </c>
      <c r="F323" s="12" t="s">
        <v>1761</v>
      </c>
      <c r="G323" s="15">
        <v>924.28</v>
      </c>
    </row>
    <row r="324" ht="32" customHeight="1" spans="1:7">
      <c r="A324" s="12" t="s">
        <v>1736</v>
      </c>
      <c r="B324" s="13" t="s">
        <v>1737</v>
      </c>
      <c r="C324" s="14" t="s">
        <v>1762</v>
      </c>
      <c r="D324" s="12" t="s">
        <v>1763</v>
      </c>
      <c r="E324" s="12" t="s">
        <v>1005</v>
      </c>
      <c r="F324" s="12" t="s">
        <v>1723</v>
      </c>
      <c r="G324" s="15">
        <v>16</v>
      </c>
    </row>
    <row r="325" ht="32" customHeight="1" spans="1:7">
      <c r="A325" s="12" t="s">
        <v>1736</v>
      </c>
      <c r="B325" s="13" t="s">
        <v>1737</v>
      </c>
      <c r="C325" s="14" t="s">
        <v>1764</v>
      </c>
      <c r="D325" s="12" t="s">
        <v>1765</v>
      </c>
      <c r="E325" s="12" t="s">
        <v>1005</v>
      </c>
      <c r="F325" s="12" t="s">
        <v>1766</v>
      </c>
      <c r="G325" s="15">
        <v>0</v>
      </c>
    </row>
    <row r="326" ht="32" customHeight="1" spans="1:7">
      <c r="A326" s="12" t="s">
        <v>1736</v>
      </c>
      <c r="B326" s="13" t="s">
        <v>1737</v>
      </c>
      <c r="C326" s="14" t="s">
        <v>1767</v>
      </c>
      <c r="D326" s="12" t="s">
        <v>1768</v>
      </c>
      <c r="E326" s="12" t="s">
        <v>1005</v>
      </c>
      <c r="F326" s="12" t="s">
        <v>1769</v>
      </c>
      <c r="G326" s="15">
        <v>470.82</v>
      </c>
    </row>
    <row r="327" ht="32" customHeight="1" spans="1:7">
      <c r="A327" s="12" t="s">
        <v>1736</v>
      </c>
      <c r="B327" s="13" t="s">
        <v>1737</v>
      </c>
      <c r="C327" s="14" t="s">
        <v>1770</v>
      </c>
      <c r="D327" s="12" t="s">
        <v>1771</v>
      </c>
      <c r="E327" s="12" t="s">
        <v>1005</v>
      </c>
      <c r="F327" s="12" t="s">
        <v>1772</v>
      </c>
      <c r="G327" s="15">
        <v>102.9</v>
      </c>
    </row>
    <row r="328" ht="32" customHeight="1" spans="1:7">
      <c r="A328" s="12" t="s">
        <v>1736</v>
      </c>
      <c r="B328" s="13" t="s">
        <v>1737</v>
      </c>
      <c r="C328" s="14" t="s">
        <v>1773</v>
      </c>
      <c r="D328" s="12" t="s">
        <v>1774</v>
      </c>
      <c r="E328" s="12" t="s">
        <v>1005</v>
      </c>
      <c r="F328" s="12" t="s">
        <v>1775</v>
      </c>
      <c r="G328" s="15">
        <v>0</v>
      </c>
    </row>
    <row r="329" ht="32" customHeight="1" spans="1:7">
      <c r="A329" s="12" t="s">
        <v>1736</v>
      </c>
      <c r="B329" s="13" t="s">
        <v>1737</v>
      </c>
      <c r="C329" s="14" t="s">
        <v>1776</v>
      </c>
      <c r="D329" s="12" t="s">
        <v>1745</v>
      </c>
      <c r="E329" s="12" t="s">
        <v>1005</v>
      </c>
      <c r="F329" s="12" t="s">
        <v>1777</v>
      </c>
      <c r="G329" s="15">
        <v>264</v>
      </c>
    </row>
    <row r="330" ht="32" customHeight="1" spans="1:7">
      <c r="A330" s="12" t="s">
        <v>1736</v>
      </c>
      <c r="B330" s="13" t="s">
        <v>1737</v>
      </c>
      <c r="C330" s="14" t="s">
        <v>1778</v>
      </c>
      <c r="D330" s="12" t="s">
        <v>1779</v>
      </c>
      <c r="E330" s="12" t="s">
        <v>1005</v>
      </c>
      <c r="F330" s="12" t="s">
        <v>1780</v>
      </c>
      <c r="G330" s="15">
        <v>0</v>
      </c>
    </row>
    <row r="331" ht="32" customHeight="1" spans="1:7">
      <c r="A331" s="12" t="s">
        <v>1736</v>
      </c>
      <c r="B331" s="13" t="s">
        <v>1737</v>
      </c>
      <c r="C331" s="14" t="s">
        <v>1781</v>
      </c>
      <c r="D331" s="12" t="s">
        <v>1782</v>
      </c>
      <c r="E331" s="12" t="s">
        <v>1005</v>
      </c>
      <c r="F331" s="12" t="s">
        <v>1783</v>
      </c>
      <c r="G331" s="15">
        <v>0</v>
      </c>
    </row>
    <row r="332" ht="32" customHeight="1" spans="1:7">
      <c r="A332" s="12" t="s">
        <v>1736</v>
      </c>
      <c r="B332" s="13" t="s">
        <v>1737</v>
      </c>
      <c r="C332" s="14" t="s">
        <v>1784</v>
      </c>
      <c r="D332" s="12" t="s">
        <v>1785</v>
      </c>
      <c r="E332" s="12" t="s">
        <v>1005</v>
      </c>
      <c r="F332" s="12" t="s">
        <v>1786</v>
      </c>
      <c r="G332" s="15">
        <v>0</v>
      </c>
    </row>
    <row r="333" ht="32" customHeight="1" spans="1:7">
      <c r="A333" s="12" t="s">
        <v>1736</v>
      </c>
      <c r="B333" s="13" t="s">
        <v>1737</v>
      </c>
      <c r="C333" s="14" t="s">
        <v>1744</v>
      </c>
      <c r="D333" s="12" t="s">
        <v>1787</v>
      </c>
      <c r="E333" s="12" t="s">
        <v>1005</v>
      </c>
      <c r="F333" s="12" t="s">
        <v>1746</v>
      </c>
      <c r="G333" s="15">
        <v>3640.3</v>
      </c>
    </row>
    <row r="334" ht="32" customHeight="1" spans="1:7">
      <c r="A334" s="12" t="s">
        <v>1736</v>
      </c>
      <c r="B334" s="13" t="s">
        <v>1737</v>
      </c>
      <c r="C334" s="14" t="s">
        <v>1788</v>
      </c>
      <c r="D334" s="12" t="s">
        <v>1789</v>
      </c>
      <c r="E334" s="12" t="s">
        <v>1005</v>
      </c>
      <c r="F334" s="12" t="s">
        <v>1790</v>
      </c>
      <c r="G334" s="15">
        <v>638.39</v>
      </c>
    </row>
    <row r="335" ht="32" customHeight="1" spans="1:7">
      <c r="A335" s="12" t="s">
        <v>1736</v>
      </c>
      <c r="B335" s="13" t="s">
        <v>1737</v>
      </c>
      <c r="C335" s="14" t="s">
        <v>1791</v>
      </c>
      <c r="D335" s="12" t="s">
        <v>1792</v>
      </c>
      <c r="E335" s="12" t="s">
        <v>1005</v>
      </c>
      <c r="F335" s="12" t="s">
        <v>1793</v>
      </c>
      <c r="G335" s="15">
        <v>246.74</v>
      </c>
    </row>
    <row r="336" ht="32" customHeight="1" spans="1:7">
      <c r="A336" s="12" t="s">
        <v>1736</v>
      </c>
      <c r="B336" s="13" t="s">
        <v>1737</v>
      </c>
      <c r="C336" s="14" t="s">
        <v>1794</v>
      </c>
      <c r="D336" s="12" t="s">
        <v>1795</v>
      </c>
      <c r="E336" s="12" t="s">
        <v>1005</v>
      </c>
      <c r="F336" s="12" t="s">
        <v>1796</v>
      </c>
      <c r="G336" s="15">
        <v>24.19</v>
      </c>
    </row>
    <row r="337" ht="32" customHeight="1" spans="1:7">
      <c r="A337" s="12" t="s">
        <v>1736</v>
      </c>
      <c r="B337" s="13" t="s">
        <v>1737</v>
      </c>
      <c r="C337" s="14" t="s">
        <v>1797</v>
      </c>
      <c r="D337" s="12" t="s">
        <v>1798</v>
      </c>
      <c r="E337" s="12" t="s">
        <v>1005</v>
      </c>
      <c r="F337" s="12" t="s">
        <v>1799</v>
      </c>
      <c r="G337" s="15">
        <v>334.83</v>
      </c>
    </row>
    <row r="338" ht="32" customHeight="1" spans="1:7">
      <c r="A338" s="12" t="s">
        <v>1736</v>
      </c>
      <c r="B338" s="13" t="s">
        <v>1737</v>
      </c>
      <c r="C338" s="14" t="s">
        <v>1800</v>
      </c>
      <c r="D338" s="12" t="s">
        <v>1801</v>
      </c>
      <c r="E338" s="12" t="s">
        <v>1005</v>
      </c>
      <c r="F338" s="12" t="s">
        <v>1802</v>
      </c>
      <c r="G338" s="15">
        <v>75</v>
      </c>
    </row>
    <row r="339" ht="32" customHeight="1" spans="1:7">
      <c r="A339" s="12" t="s">
        <v>1736</v>
      </c>
      <c r="B339" s="13" t="s">
        <v>1737</v>
      </c>
      <c r="C339" s="14" t="s">
        <v>1803</v>
      </c>
      <c r="D339" s="12" t="s">
        <v>1804</v>
      </c>
      <c r="E339" s="12" t="s">
        <v>1005</v>
      </c>
      <c r="F339" s="12" t="s">
        <v>1805</v>
      </c>
      <c r="G339" s="15">
        <v>39</v>
      </c>
    </row>
    <row r="340" ht="32" customHeight="1" spans="1:7">
      <c r="A340" s="12" t="s">
        <v>1736</v>
      </c>
      <c r="B340" s="13" t="s">
        <v>1737</v>
      </c>
      <c r="C340" s="14" t="s">
        <v>1806</v>
      </c>
      <c r="D340" s="12" t="s">
        <v>1807</v>
      </c>
      <c r="E340" s="12" t="s">
        <v>1005</v>
      </c>
      <c r="F340" s="12" t="s">
        <v>1808</v>
      </c>
      <c r="G340" s="15">
        <v>0</v>
      </c>
    </row>
    <row r="341" ht="32" customHeight="1" spans="1:7">
      <c r="A341" s="12" t="s">
        <v>1736</v>
      </c>
      <c r="B341" s="13" t="s">
        <v>1737</v>
      </c>
      <c r="C341" s="14" t="s">
        <v>1809</v>
      </c>
      <c r="D341" s="12" t="s">
        <v>1810</v>
      </c>
      <c r="E341" s="12" t="s">
        <v>1005</v>
      </c>
      <c r="F341" s="12" t="s">
        <v>1811</v>
      </c>
      <c r="G341" s="15">
        <v>0</v>
      </c>
    </row>
    <row r="342" ht="32" customHeight="1" spans="1:7">
      <c r="A342" s="12" t="s">
        <v>1736</v>
      </c>
      <c r="B342" s="13" t="s">
        <v>1737</v>
      </c>
      <c r="C342" s="14" t="s">
        <v>1812</v>
      </c>
      <c r="D342" s="12" t="s">
        <v>1813</v>
      </c>
      <c r="E342" s="12" t="s">
        <v>1005</v>
      </c>
      <c r="F342" s="12" t="s">
        <v>1814</v>
      </c>
      <c r="G342" s="15">
        <v>14.9</v>
      </c>
    </row>
    <row r="343" s="1" customFormat="1" ht="32" customHeight="1" spans="1:8">
      <c r="A343" s="12" t="s">
        <v>1736</v>
      </c>
      <c r="B343" s="13" t="s">
        <v>1737</v>
      </c>
      <c r="C343" s="14" t="s">
        <v>1815</v>
      </c>
      <c r="D343" s="12" t="s">
        <v>1816</v>
      </c>
      <c r="E343" s="12" t="s">
        <v>1005</v>
      </c>
      <c r="F343" s="12" t="s">
        <v>1817</v>
      </c>
      <c r="G343" s="15">
        <v>616.5</v>
      </c>
      <c r="H343" s="1" t="s">
        <v>1305</v>
      </c>
    </row>
    <row r="344" ht="32" customHeight="1" spans="1:7">
      <c r="A344" s="12" t="s">
        <v>1736</v>
      </c>
      <c r="B344" s="13" t="s">
        <v>1737</v>
      </c>
      <c r="C344" s="14" t="s">
        <v>1818</v>
      </c>
      <c r="D344" s="12" t="s">
        <v>1819</v>
      </c>
      <c r="E344" s="12" t="s">
        <v>1005</v>
      </c>
      <c r="F344" s="12" t="s">
        <v>1820</v>
      </c>
      <c r="G344" s="15">
        <v>464.42</v>
      </c>
    </row>
    <row r="345" ht="32" customHeight="1" spans="1:7">
      <c r="A345" s="12" t="s">
        <v>1736</v>
      </c>
      <c r="B345" s="13" t="s">
        <v>1737</v>
      </c>
      <c r="C345" s="14" t="s">
        <v>1821</v>
      </c>
      <c r="D345" s="12" t="s">
        <v>1822</v>
      </c>
      <c r="E345" s="12" t="s">
        <v>1005</v>
      </c>
      <c r="F345" s="12" t="s">
        <v>1823</v>
      </c>
      <c r="G345" s="15">
        <v>0.32</v>
      </c>
    </row>
    <row r="346" ht="32" customHeight="1" spans="1:7">
      <c r="A346" s="12" t="s">
        <v>1736</v>
      </c>
      <c r="B346" s="13" t="s">
        <v>1737</v>
      </c>
      <c r="C346" s="14" t="s">
        <v>1824</v>
      </c>
      <c r="D346" s="12" t="s">
        <v>1825</v>
      </c>
      <c r="E346" s="12" t="s">
        <v>1005</v>
      </c>
      <c r="F346" s="12" t="s">
        <v>1826</v>
      </c>
      <c r="G346" s="15">
        <v>24900</v>
      </c>
    </row>
    <row r="347" ht="32" customHeight="1" spans="1:7">
      <c r="A347" s="12" t="s">
        <v>1736</v>
      </c>
      <c r="B347" s="13" t="s">
        <v>1737</v>
      </c>
      <c r="C347" s="14" t="s">
        <v>1827</v>
      </c>
      <c r="D347" s="12" t="s">
        <v>1828</v>
      </c>
      <c r="E347" s="12" t="s">
        <v>1005</v>
      </c>
      <c r="F347" s="12" t="s">
        <v>1829</v>
      </c>
      <c r="G347" s="15">
        <v>459</v>
      </c>
    </row>
    <row r="348" ht="32" customHeight="1" spans="1:7">
      <c r="A348" s="12" t="s">
        <v>1736</v>
      </c>
      <c r="B348" s="13" t="s">
        <v>1737</v>
      </c>
      <c r="C348" s="14" t="s">
        <v>1830</v>
      </c>
      <c r="D348" s="12" t="s">
        <v>1831</v>
      </c>
      <c r="E348" s="12" t="s">
        <v>1005</v>
      </c>
      <c r="F348" s="12" t="s">
        <v>1832</v>
      </c>
      <c r="G348" s="15">
        <v>74.65</v>
      </c>
    </row>
    <row r="349" ht="32" customHeight="1" spans="1:7">
      <c r="A349" s="12" t="s">
        <v>1736</v>
      </c>
      <c r="B349" s="13" t="s">
        <v>1737</v>
      </c>
      <c r="C349" s="14" t="s">
        <v>1833</v>
      </c>
      <c r="D349" s="12" t="s">
        <v>1834</v>
      </c>
      <c r="E349" s="12" t="s">
        <v>1005</v>
      </c>
      <c r="F349" s="12" t="s">
        <v>1835</v>
      </c>
      <c r="G349" s="15">
        <v>15</v>
      </c>
    </row>
    <row r="350" ht="32" customHeight="1" spans="1:7">
      <c r="A350" s="12" t="s">
        <v>1736</v>
      </c>
      <c r="B350" s="13" t="s">
        <v>1737</v>
      </c>
      <c r="C350" s="14" t="s">
        <v>1836</v>
      </c>
      <c r="D350" s="12" t="s">
        <v>1837</v>
      </c>
      <c r="E350" s="12" t="s">
        <v>1005</v>
      </c>
      <c r="F350" s="12" t="s">
        <v>1838</v>
      </c>
      <c r="G350" s="15">
        <v>834.2</v>
      </c>
    </row>
    <row r="351" ht="32" customHeight="1" spans="1:7">
      <c r="A351" s="12" t="s">
        <v>1736</v>
      </c>
      <c r="B351" s="13" t="s">
        <v>1737</v>
      </c>
      <c r="C351" s="14" t="s">
        <v>1839</v>
      </c>
      <c r="D351" s="12" t="s">
        <v>1840</v>
      </c>
      <c r="E351" s="12" t="s">
        <v>1005</v>
      </c>
      <c r="F351" s="12" t="s">
        <v>1841</v>
      </c>
      <c r="G351" s="15">
        <v>400</v>
      </c>
    </row>
    <row r="352" s="1" customFormat="1" ht="32" customHeight="1" spans="1:7">
      <c r="A352" s="12"/>
      <c r="B352" s="13"/>
      <c r="C352" s="14"/>
      <c r="D352" s="12"/>
      <c r="E352" s="12"/>
      <c r="F352" s="12"/>
      <c r="G352" s="15">
        <v>8319.61</v>
      </c>
    </row>
    <row r="353" ht="32" customHeight="1" spans="1:7">
      <c r="A353" s="12" t="s">
        <v>1842</v>
      </c>
      <c r="B353" s="13" t="s">
        <v>1843</v>
      </c>
      <c r="C353" s="14" t="s">
        <v>1844</v>
      </c>
      <c r="D353" s="12" t="s">
        <v>1845</v>
      </c>
      <c r="E353" s="12" t="s">
        <v>1005</v>
      </c>
      <c r="F353" s="12" t="s">
        <v>1846</v>
      </c>
      <c r="G353" s="15">
        <v>1890</v>
      </c>
    </row>
    <row r="354" ht="32" customHeight="1" spans="1:7">
      <c r="A354" s="12" t="s">
        <v>1842</v>
      </c>
      <c r="B354" s="13" t="s">
        <v>1843</v>
      </c>
      <c r="C354" s="14" t="s">
        <v>1844</v>
      </c>
      <c r="D354" s="12" t="s">
        <v>1845</v>
      </c>
      <c r="E354" s="12" t="s">
        <v>1005</v>
      </c>
      <c r="F354" s="12" t="s">
        <v>1847</v>
      </c>
      <c r="G354" s="15">
        <v>0</v>
      </c>
    </row>
    <row r="355" ht="32" customHeight="1" spans="1:7">
      <c r="A355" s="12" t="s">
        <v>1842</v>
      </c>
      <c r="B355" s="13" t="s">
        <v>1843</v>
      </c>
      <c r="C355" s="14" t="s">
        <v>1844</v>
      </c>
      <c r="D355" s="12" t="s">
        <v>1845</v>
      </c>
      <c r="E355" s="12" t="s">
        <v>1005</v>
      </c>
      <c r="F355" s="12" t="s">
        <v>1848</v>
      </c>
      <c r="G355" s="15">
        <v>0</v>
      </c>
    </row>
    <row r="356" s="1" customFormat="1" ht="32" customHeight="1" spans="1:7">
      <c r="A356" s="12" t="s">
        <v>1842</v>
      </c>
      <c r="B356" s="13" t="s">
        <v>1843</v>
      </c>
      <c r="C356" s="14" t="s">
        <v>1844</v>
      </c>
      <c r="D356" s="12" t="s">
        <v>1845</v>
      </c>
      <c r="E356" s="12" t="s">
        <v>1005</v>
      </c>
      <c r="F356" s="12" t="s">
        <v>1849</v>
      </c>
      <c r="G356" s="15">
        <v>367</v>
      </c>
    </row>
    <row r="357" ht="32" customHeight="1" spans="1:7">
      <c r="A357" s="12" t="s">
        <v>1842</v>
      </c>
      <c r="B357" s="13" t="s">
        <v>1843</v>
      </c>
      <c r="C357" s="14" t="s">
        <v>1850</v>
      </c>
      <c r="D357" s="12" t="s">
        <v>1851</v>
      </c>
      <c r="E357" s="12" t="s">
        <v>1005</v>
      </c>
      <c r="F357" s="12" t="s">
        <v>1852</v>
      </c>
      <c r="G357" s="15">
        <v>694</v>
      </c>
    </row>
    <row r="358" ht="32" customHeight="1" spans="1:7">
      <c r="A358" s="12" t="s">
        <v>1842</v>
      </c>
      <c r="B358" s="13" t="s">
        <v>1843</v>
      </c>
      <c r="C358" s="14" t="s">
        <v>1853</v>
      </c>
      <c r="D358" s="12" t="s">
        <v>1854</v>
      </c>
      <c r="E358" s="12" t="s">
        <v>1005</v>
      </c>
      <c r="F358" s="12" t="s">
        <v>1855</v>
      </c>
      <c r="G358" s="15">
        <v>4984.2</v>
      </c>
    </row>
    <row r="359" ht="32" customHeight="1" spans="1:7">
      <c r="A359" s="12" t="s">
        <v>1842</v>
      </c>
      <c r="B359" s="13" t="s">
        <v>1843</v>
      </c>
      <c r="C359" s="14" t="s">
        <v>1844</v>
      </c>
      <c r="D359" s="12" t="s">
        <v>1856</v>
      </c>
      <c r="E359" s="12" t="s">
        <v>1005</v>
      </c>
      <c r="F359" s="12" t="s">
        <v>1857</v>
      </c>
      <c r="G359" s="15">
        <v>353.62</v>
      </c>
    </row>
    <row r="360" ht="32" customHeight="1" spans="1:7">
      <c r="A360" s="12" t="s">
        <v>1842</v>
      </c>
      <c r="B360" s="13" t="s">
        <v>1843</v>
      </c>
      <c r="C360" s="14" t="s">
        <v>1858</v>
      </c>
      <c r="D360" s="12" t="s">
        <v>1859</v>
      </c>
      <c r="E360" s="12" t="s">
        <v>1005</v>
      </c>
      <c r="F360" s="12" t="s">
        <v>1860</v>
      </c>
      <c r="G360" s="15">
        <v>9.5</v>
      </c>
    </row>
    <row r="361" ht="32" customHeight="1" spans="1:7">
      <c r="A361" s="12" t="s">
        <v>1842</v>
      </c>
      <c r="B361" s="13" t="s">
        <v>1843</v>
      </c>
      <c r="C361" s="14" t="s">
        <v>1861</v>
      </c>
      <c r="D361" s="12" t="s">
        <v>1862</v>
      </c>
      <c r="E361" s="12" t="s">
        <v>1005</v>
      </c>
      <c r="F361" s="12" t="s">
        <v>1863</v>
      </c>
      <c r="G361" s="15">
        <v>21.29</v>
      </c>
    </row>
    <row r="362" s="1" customFormat="1" ht="32" customHeight="1" spans="1:7">
      <c r="A362" s="12" t="s">
        <v>1864</v>
      </c>
      <c r="B362" s="13" t="s">
        <v>1865</v>
      </c>
      <c r="C362" s="14" t="s">
        <v>1866</v>
      </c>
      <c r="D362" s="12" t="s">
        <v>1867</v>
      </c>
      <c r="E362" s="12" t="s">
        <v>1005</v>
      </c>
      <c r="F362" s="12" t="s">
        <v>1868</v>
      </c>
      <c r="G362" s="15">
        <v>20000</v>
      </c>
    </row>
    <row r="363" s="1" customFormat="1" ht="32" customHeight="1" spans="1:7">
      <c r="A363" s="12"/>
      <c r="B363" s="13"/>
      <c r="C363" s="14"/>
      <c r="D363" s="12"/>
      <c r="E363" s="12"/>
      <c r="F363" s="12"/>
      <c r="G363" s="15">
        <v>8551.47</v>
      </c>
    </row>
    <row r="364" ht="32" customHeight="1" spans="1:7">
      <c r="A364" s="12" t="s">
        <v>839</v>
      </c>
      <c r="B364" s="13" t="s">
        <v>840</v>
      </c>
      <c r="C364" s="14" t="s">
        <v>1869</v>
      </c>
      <c r="D364" s="12" t="s">
        <v>1870</v>
      </c>
      <c r="E364" s="12" t="s">
        <v>1005</v>
      </c>
      <c r="F364" s="12" t="s">
        <v>1871</v>
      </c>
      <c r="G364" s="15">
        <v>91</v>
      </c>
    </row>
    <row r="365" ht="32" customHeight="1" spans="1:7">
      <c r="A365" s="12" t="s">
        <v>839</v>
      </c>
      <c r="B365" s="13" t="s">
        <v>840</v>
      </c>
      <c r="C365" s="14" t="s">
        <v>1872</v>
      </c>
      <c r="D365" s="12" t="s">
        <v>1873</v>
      </c>
      <c r="E365" s="12" t="s">
        <v>1005</v>
      </c>
      <c r="F365" s="12" t="s">
        <v>1874</v>
      </c>
      <c r="G365" s="15">
        <v>1723</v>
      </c>
    </row>
    <row r="366" ht="32" customHeight="1" spans="1:7">
      <c r="A366" s="12" t="s">
        <v>839</v>
      </c>
      <c r="B366" s="13" t="s">
        <v>840</v>
      </c>
      <c r="C366" s="14" t="s">
        <v>1875</v>
      </c>
      <c r="D366" s="12" t="s">
        <v>1876</v>
      </c>
      <c r="E366" s="12" t="s">
        <v>1005</v>
      </c>
      <c r="F366" s="12" t="s">
        <v>1877</v>
      </c>
      <c r="G366" s="15">
        <v>0</v>
      </c>
    </row>
    <row r="367" ht="32" customHeight="1" spans="1:7">
      <c r="A367" s="12" t="s">
        <v>839</v>
      </c>
      <c r="B367" s="13" t="s">
        <v>840</v>
      </c>
      <c r="C367" s="14" t="s">
        <v>1878</v>
      </c>
      <c r="D367" s="12" t="s">
        <v>1879</v>
      </c>
      <c r="E367" s="12" t="s">
        <v>1005</v>
      </c>
      <c r="F367" s="12" t="s">
        <v>1880</v>
      </c>
      <c r="G367" s="15">
        <v>26.36</v>
      </c>
    </row>
    <row r="368" ht="32" customHeight="1" spans="1:7">
      <c r="A368" s="12" t="s">
        <v>839</v>
      </c>
      <c r="B368" s="13" t="s">
        <v>840</v>
      </c>
      <c r="C368" s="14" t="s">
        <v>1881</v>
      </c>
      <c r="D368" s="12" t="s">
        <v>1882</v>
      </c>
      <c r="E368" s="12" t="s">
        <v>1005</v>
      </c>
      <c r="F368" s="12" t="s">
        <v>1883</v>
      </c>
      <c r="G368" s="15">
        <v>30</v>
      </c>
    </row>
    <row r="369" ht="32" customHeight="1" spans="1:7">
      <c r="A369" s="12" t="s">
        <v>839</v>
      </c>
      <c r="B369" s="13" t="s">
        <v>840</v>
      </c>
      <c r="C369" s="14" t="s">
        <v>1884</v>
      </c>
      <c r="D369" s="12" t="s">
        <v>1885</v>
      </c>
      <c r="E369" s="12" t="s">
        <v>1005</v>
      </c>
      <c r="F369" s="12" t="s">
        <v>1886</v>
      </c>
      <c r="G369" s="15">
        <v>0</v>
      </c>
    </row>
    <row r="370" ht="32" customHeight="1" spans="1:7">
      <c r="A370" s="12" t="s">
        <v>839</v>
      </c>
      <c r="B370" s="13" t="s">
        <v>840</v>
      </c>
      <c r="C370" s="14" t="s">
        <v>1887</v>
      </c>
      <c r="D370" s="12" t="s">
        <v>1888</v>
      </c>
      <c r="E370" s="12" t="s">
        <v>1005</v>
      </c>
      <c r="F370" s="12" t="s">
        <v>1889</v>
      </c>
      <c r="G370" s="15">
        <v>75.69</v>
      </c>
    </row>
    <row r="371" ht="32" customHeight="1" spans="1:7">
      <c r="A371" s="12" t="s">
        <v>839</v>
      </c>
      <c r="B371" s="13" t="s">
        <v>840</v>
      </c>
      <c r="C371" s="14" t="s">
        <v>1890</v>
      </c>
      <c r="D371" s="12" t="s">
        <v>1891</v>
      </c>
      <c r="E371" s="12" t="s">
        <v>1005</v>
      </c>
      <c r="F371" s="12" t="s">
        <v>1892</v>
      </c>
      <c r="G371" s="15">
        <v>97.08</v>
      </c>
    </row>
    <row r="372" ht="32" customHeight="1" spans="1:7">
      <c r="A372" s="12" t="s">
        <v>839</v>
      </c>
      <c r="B372" s="13" t="s">
        <v>840</v>
      </c>
      <c r="C372" s="14" t="s">
        <v>1893</v>
      </c>
      <c r="D372" s="12" t="s">
        <v>1894</v>
      </c>
      <c r="E372" s="12" t="s">
        <v>1005</v>
      </c>
      <c r="F372" s="12" t="s">
        <v>1895</v>
      </c>
      <c r="G372" s="15">
        <v>168</v>
      </c>
    </row>
    <row r="373" ht="32" customHeight="1" spans="1:7">
      <c r="A373" s="12" t="s">
        <v>839</v>
      </c>
      <c r="B373" s="13" t="s">
        <v>840</v>
      </c>
      <c r="C373" s="14" t="s">
        <v>1896</v>
      </c>
      <c r="D373" s="12" t="s">
        <v>1897</v>
      </c>
      <c r="E373" s="12" t="s">
        <v>1005</v>
      </c>
      <c r="F373" s="12" t="s">
        <v>1898</v>
      </c>
      <c r="G373" s="15">
        <v>0</v>
      </c>
    </row>
    <row r="374" ht="32" customHeight="1" spans="1:7">
      <c r="A374" s="12" t="s">
        <v>839</v>
      </c>
      <c r="B374" s="13" t="s">
        <v>840</v>
      </c>
      <c r="C374" s="14" t="s">
        <v>1899</v>
      </c>
      <c r="D374" s="12" t="s">
        <v>1900</v>
      </c>
      <c r="E374" s="12" t="s">
        <v>1005</v>
      </c>
      <c r="F374" s="12" t="s">
        <v>1901</v>
      </c>
      <c r="G374" s="15">
        <v>168.88</v>
      </c>
    </row>
    <row r="375" ht="32" customHeight="1" spans="1:7">
      <c r="A375" s="12" t="s">
        <v>839</v>
      </c>
      <c r="B375" s="13" t="s">
        <v>840</v>
      </c>
      <c r="C375" s="14" t="s">
        <v>1902</v>
      </c>
      <c r="D375" s="12" t="s">
        <v>1903</v>
      </c>
      <c r="E375" s="12" t="s">
        <v>1005</v>
      </c>
      <c r="F375" s="12" t="s">
        <v>1904</v>
      </c>
      <c r="G375" s="15">
        <v>51.06</v>
      </c>
    </row>
    <row r="376" ht="32" customHeight="1" spans="1:7">
      <c r="A376" s="12" t="s">
        <v>839</v>
      </c>
      <c r="B376" s="13" t="s">
        <v>840</v>
      </c>
      <c r="C376" s="14" t="s">
        <v>1905</v>
      </c>
      <c r="D376" s="12" t="s">
        <v>1906</v>
      </c>
      <c r="E376" s="12" t="s">
        <v>1005</v>
      </c>
      <c r="F376" s="12" t="s">
        <v>1907</v>
      </c>
      <c r="G376" s="15">
        <v>1483</v>
      </c>
    </row>
    <row r="377" ht="32" customHeight="1" spans="1:7">
      <c r="A377" s="12" t="s">
        <v>839</v>
      </c>
      <c r="B377" s="13" t="s">
        <v>840</v>
      </c>
      <c r="C377" s="14" t="s">
        <v>1908</v>
      </c>
      <c r="D377" s="12" t="s">
        <v>1909</v>
      </c>
      <c r="E377" s="12" t="s">
        <v>1005</v>
      </c>
      <c r="F377" s="12" t="s">
        <v>1910</v>
      </c>
      <c r="G377" s="15">
        <v>280</v>
      </c>
    </row>
    <row r="378" ht="32" customHeight="1" spans="1:7">
      <c r="A378" s="12" t="s">
        <v>839</v>
      </c>
      <c r="B378" s="13" t="s">
        <v>840</v>
      </c>
      <c r="C378" s="14" t="s">
        <v>1911</v>
      </c>
      <c r="D378" s="12" t="s">
        <v>1912</v>
      </c>
      <c r="E378" s="12" t="s">
        <v>1005</v>
      </c>
      <c r="F378" s="12" t="s">
        <v>1913</v>
      </c>
      <c r="G378" s="15">
        <v>0</v>
      </c>
    </row>
    <row r="379" ht="32" customHeight="1" spans="1:7">
      <c r="A379" s="12" t="s">
        <v>839</v>
      </c>
      <c r="B379" s="13" t="s">
        <v>840</v>
      </c>
      <c r="C379" s="14" t="s">
        <v>1914</v>
      </c>
      <c r="D379" s="12" t="s">
        <v>1915</v>
      </c>
      <c r="E379" s="12" t="s">
        <v>1005</v>
      </c>
      <c r="F379" s="12" t="s">
        <v>1916</v>
      </c>
      <c r="G379" s="15">
        <v>1276.91</v>
      </c>
    </row>
    <row r="380" ht="32" customHeight="1" spans="1:7">
      <c r="A380" s="12" t="s">
        <v>839</v>
      </c>
      <c r="B380" s="13" t="s">
        <v>840</v>
      </c>
      <c r="C380" s="14" t="s">
        <v>1914</v>
      </c>
      <c r="D380" s="12" t="s">
        <v>1917</v>
      </c>
      <c r="E380" s="12" t="s">
        <v>1005</v>
      </c>
      <c r="F380" s="12" t="s">
        <v>1918</v>
      </c>
      <c r="G380" s="15">
        <v>146.28</v>
      </c>
    </row>
    <row r="381" ht="32" customHeight="1" spans="1:7">
      <c r="A381" s="12" t="s">
        <v>839</v>
      </c>
      <c r="B381" s="13" t="s">
        <v>840</v>
      </c>
      <c r="C381" s="14" t="s">
        <v>1919</v>
      </c>
      <c r="D381" s="12" t="s">
        <v>1920</v>
      </c>
      <c r="E381" s="12" t="s">
        <v>1005</v>
      </c>
      <c r="F381" s="12" t="s">
        <v>1921</v>
      </c>
      <c r="G381" s="15">
        <v>19</v>
      </c>
    </row>
    <row r="382" ht="32" customHeight="1" spans="1:7">
      <c r="A382" s="12" t="s">
        <v>839</v>
      </c>
      <c r="B382" s="13" t="s">
        <v>840</v>
      </c>
      <c r="C382" s="14" t="s">
        <v>1922</v>
      </c>
      <c r="D382" s="12" t="s">
        <v>1923</v>
      </c>
      <c r="E382" s="12" t="s">
        <v>1005</v>
      </c>
      <c r="F382" s="12" t="s">
        <v>1924</v>
      </c>
      <c r="G382" s="15">
        <v>7.8</v>
      </c>
    </row>
    <row r="383" ht="32" customHeight="1" spans="1:7">
      <c r="A383" s="12" t="s">
        <v>839</v>
      </c>
      <c r="B383" s="13" t="s">
        <v>840</v>
      </c>
      <c r="C383" s="14" t="s">
        <v>1875</v>
      </c>
      <c r="D383" s="12" t="s">
        <v>1876</v>
      </c>
      <c r="E383" s="12" t="s">
        <v>1005</v>
      </c>
      <c r="F383" s="12" t="s">
        <v>1877</v>
      </c>
      <c r="G383" s="15">
        <v>0</v>
      </c>
    </row>
    <row r="384" ht="32" customHeight="1" spans="1:7">
      <c r="A384" s="12" t="s">
        <v>839</v>
      </c>
      <c r="B384" s="13" t="s">
        <v>840</v>
      </c>
      <c r="C384" s="14" t="s">
        <v>1911</v>
      </c>
      <c r="D384" s="12" t="s">
        <v>1912</v>
      </c>
      <c r="E384" s="12" t="s">
        <v>1005</v>
      </c>
      <c r="F384" s="12" t="s">
        <v>1925</v>
      </c>
      <c r="G384" s="15">
        <v>520</v>
      </c>
    </row>
    <row r="385" ht="32" customHeight="1" spans="1:7">
      <c r="A385" s="12" t="s">
        <v>839</v>
      </c>
      <c r="B385" s="13" t="s">
        <v>840</v>
      </c>
      <c r="C385" s="14" t="s">
        <v>1926</v>
      </c>
      <c r="D385" s="12" t="s">
        <v>1927</v>
      </c>
      <c r="E385" s="12" t="s">
        <v>1005</v>
      </c>
      <c r="F385" s="12" t="s">
        <v>1928</v>
      </c>
      <c r="G385" s="15">
        <v>0</v>
      </c>
    </row>
    <row r="386" ht="32" customHeight="1" spans="1:7">
      <c r="A386" s="12" t="s">
        <v>839</v>
      </c>
      <c r="B386" s="13" t="s">
        <v>840</v>
      </c>
      <c r="C386" s="14" t="s">
        <v>1911</v>
      </c>
      <c r="D386" s="12" t="s">
        <v>1912</v>
      </c>
      <c r="E386" s="12" t="s">
        <v>1005</v>
      </c>
      <c r="F386" s="12" t="s">
        <v>1913</v>
      </c>
      <c r="G386" s="15">
        <v>0</v>
      </c>
    </row>
    <row r="387" ht="32" customHeight="1" spans="1:7">
      <c r="A387" s="12" t="s">
        <v>839</v>
      </c>
      <c r="B387" s="13" t="s">
        <v>840</v>
      </c>
      <c r="C387" s="14" t="s">
        <v>1929</v>
      </c>
      <c r="D387" s="12" t="s">
        <v>1930</v>
      </c>
      <c r="E387" s="12" t="s">
        <v>1005</v>
      </c>
      <c r="F387" s="12" t="s">
        <v>1931</v>
      </c>
      <c r="G387" s="15">
        <v>320</v>
      </c>
    </row>
    <row r="388" ht="32" customHeight="1" spans="1:7">
      <c r="A388" s="12" t="s">
        <v>839</v>
      </c>
      <c r="B388" s="13" t="s">
        <v>840</v>
      </c>
      <c r="C388" s="14" t="s">
        <v>1908</v>
      </c>
      <c r="D388" s="12" t="s">
        <v>1909</v>
      </c>
      <c r="E388" s="12" t="s">
        <v>1005</v>
      </c>
      <c r="F388" s="12" t="s">
        <v>1932</v>
      </c>
      <c r="G388" s="15">
        <v>306.19</v>
      </c>
    </row>
    <row r="389" ht="32" customHeight="1" spans="1:7">
      <c r="A389" s="12" t="s">
        <v>839</v>
      </c>
      <c r="B389" s="13" t="s">
        <v>840</v>
      </c>
      <c r="C389" s="14" t="s">
        <v>1933</v>
      </c>
      <c r="D389" s="12" t="s">
        <v>1934</v>
      </c>
      <c r="E389" s="12" t="s">
        <v>1005</v>
      </c>
      <c r="F389" s="12" t="s">
        <v>1935</v>
      </c>
      <c r="G389" s="15">
        <v>111</v>
      </c>
    </row>
    <row r="390" s="1" customFormat="1" ht="32" customHeight="1" spans="1:7">
      <c r="A390" s="12" t="s">
        <v>839</v>
      </c>
      <c r="B390" s="13" t="s">
        <v>840</v>
      </c>
      <c r="C390" s="14" t="s">
        <v>1936</v>
      </c>
      <c r="D390" s="12" t="s">
        <v>1937</v>
      </c>
      <c r="E390" s="12" t="s">
        <v>1005</v>
      </c>
      <c r="F390" s="12" t="s">
        <v>1938</v>
      </c>
      <c r="G390" s="15">
        <v>8</v>
      </c>
    </row>
    <row r="391" ht="32" customHeight="1" spans="1:7">
      <c r="A391" s="12" t="s">
        <v>839</v>
      </c>
      <c r="B391" s="13" t="s">
        <v>840</v>
      </c>
      <c r="C391" s="14" t="s">
        <v>1939</v>
      </c>
      <c r="D391" s="12" t="s">
        <v>1940</v>
      </c>
      <c r="E391" s="12" t="s">
        <v>1005</v>
      </c>
      <c r="F391" s="12" t="s">
        <v>1941</v>
      </c>
      <c r="G391" s="15">
        <v>298</v>
      </c>
    </row>
    <row r="392" ht="32" customHeight="1" spans="1:7">
      <c r="A392" s="12" t="s">
        <v>839</v>
      </c>
      <c r="B392" s="13" t="s">
        <v>840</v>
      </c>
      <c r="C392" s="14" t="s">
        <v>1942</v>
      </c>
      <c r="D392" s="12" t="s">
        <v>1943</v>
      </c>
      <c r="E392" s="12" t="s">
        <v>1005</v>
      </c>
      <c r="F392" s="12" t="s">
        <v>1944</v>
      </c>
      <c r="G392" s="15">
        <v>10</v>
      </c>
    </row>
    <row r="393" ht="32" customHeight="1" spans="1:7">
      <c r="A393" s="12" t="s">
        <v>839</v>
      </c>
      <c r="B393" s="13" t="s">
        <v>840</v>
      </c>
      <c r="C393" s="14" t="s">
        <v>1908</v>
      </c>
      <c r="D393" s="12" t="s">
        <v>1909</v>
      </c>
      <c r="E393" s="12" t="s">
        <v>1005</v>
      </c>
      <c r="F393" s="12" t="s">
        <v>1945</v>
      </c>
      <c r="G393" s="15">
        <v>0</v>
      </c>
    </row>
    <row r="394" ht="32" customHeight="1" spans="1:7">
      <c r="A394" s="12" t="s">
        <v>839</v>
      </c>
      <c r="B394" s="13" t="s">
        <v>840</v>
      </c>
      <c r="C394" s="14" t="s">
        <v>1946</v>
      </c>
      <c r="D394" s="12" t="s">
        <v>1947</v>
      </c>
      <c r="E394" s="12" t="s">
        <v>1005</v>
      </c>
      <c r="F394" s="12" t="s">
        <v>1948</v>
      </c>
      <c r="G394" s="15">
        <v>0</v>
      </c>
    </row>
    <row r="395" ht="32" customHeight="1" spans="1:7">
      <c r="A395" s="12" t="s">
        <v>839</v>
      </c>
      <c r="B395" s="13" t="s">
        <v>840</v>
      </c>
      <c r="C395" s="14" t="s">
        <v>1949</v>
      </c>
      <c r="D395" s="12" t="s">
        <v>845</v>
      </c>
      <c r="E395" s="12" t="s">
        <v>1005</v>
      </c>
      <c r="F395" s="12" t="s">
        <v>1950</v>
      </c>
      <c r="G395" s="15">
        <v>33.51</v>
      </c>
    </row>
    <row r="396" ht="32" customHeight="1" spans="1:7">
      <c r="A396" s="12" t="s">
        <v>839</v>
      </c>
      <c r="B396" s="13" t="s">
        <v>840</v>
      </c>
      <c r="C396" s="14" t="s">
        <v>1951</v>
      </c>
      <c r="D396" s="12" t="s">
        <v>1952</v>
      </c>
      <c r="E396" s="12" t="s">
        <v>1005</v>
      </c>
      <c r="F396" s="12" t="s">
        <v>1953</v>
      </c>
      <c r="G396" s="15">
        <v>0</v>
      </c>
    </row>
    <row r="397" ht="32" customHeight="1" spans="1:7">
      <c r="A397" s="12" t="s">
        <v>839</v>
      </c>
      <c r="B397" s="13" t="s">
        <v>840</v>
      </c>
      <c r="C397" s="14" t="s">
        <v>1954</v>
      </c>
      <c r="D397" s="12" t="s">
        <v>1955</v>
      </c>
      <c r="E397" s="12" t="s">
        <v>1005</v>
      </c>
      <c r="F397" s="12" t="s">
        <v>1956</v>
      </c>
      <c r="G397" s="15">
        <v>59.24</v>
      </c>
    </row>
    <row r="398" ht="32" customHeight="1" spans="1:7">
      <c r="A398" s="12" t="s">
        <v>839</v>
      </c>
      <c r="B398" s="13" t="s">
        <v>840</v>
      </c>
      <c r="C398" s="14" t="s">
        <v>1957</v>
      </c>
      <c r="D398" s="12" t="s">
        <v>1958</v>
      </c>
      <c r="E398" s="12" t="s">
        <v>1005</v>
      </c>
      <c r="F398" s="12" t="s">
        <v>1959</v>
      </c>
      <c r="G398" s="15">
        <v>233</v>
      </c>
    </row>
    <row r="399" ht="32" customHeight="1" spans="1:7">
      <c r="A399" s="12" t="s">
        <v>839</v>
      </c>
      <c r="B399" s="13" t="s">
        <v>840</v>
      </c>
      <c r="C399" s="14" t="s">
        <v>1960</v>
      </c>
      <c r="D399" s="12" t="s">
        <v>1961</v>
      </c>
      <c r="E399" s="12" t="s">
        <v>1005</v>
      </c>
      <c r="F399" s="12" t="s">
        <v>1962</v>
      </c>
      <c r="G399" s="15">
        <v>326</v>
      </c>
    </row>
    <row r="400" ht="32" customHeight="1" spans="1:7">
      <c r="A400" s="12" t="s">
        <v>839</v>
      </c>
      <c r="B400" s="13" t="s">
        <v>840</v>
      </c>
      <c r="C400" s="14" t="s">
        <v>1963</v>
      </c>
      <c r="D400" s="12" t="s">
        <v>1964</v>
      </c>
      <c r="E400" s="12" t="s">
        <v>1005</v>
      </c>
      <c r="F400" s="12" t="s">
        <v>1965</v>
      </c>
      <c r="G400" s="15">
        <v>22.56</v>
      </c>
    </row>
    <row r="401" ht="32" customHeight="1" spans="1:7">
      <c r="A401" s="12" t="s">
        <v>839</v>
      </c>
      <c r="B401" s="13" t="s">
        <v>840</v>
      </c>
      <c r="C401" s="14" t="s">
        <v>1966</v>
      </c>
      <c r="D401" s="12" t="s">
        <v>1967</v>
      </c>
      <c r="E401" s="12" t="s">
        <v>1005</v>
      </c>
      <c r="F401" s="12" t="s">
        <v>1968</v>
      </c>
      <c r="G401" s="15">
        <v>0</v>
      </c>
    </row>
    <row r="402" ht="32" customHeight="1" spans="1:7">
      <c r="A402" s="12" t="s">
        <v>839</v>
      </c>
      <c r="B402" s="13" t="s">
        <v>840</v>
      </c>
      <c r="C402" s="14" t="s">
        <v>1969</v>
      </c>
      <c r="D402" s="12" t="s">
        <v>1970</v>
      </c>
      <c r="E402" s="12" t="s">
        <v>1005</v>
      </c>
      <c r="F402" s="12" t="s">
        <v>1971</v>
      </c>
      <c r="G402" s="15">
        <v>342</v>
      </c>
    </row>
    <row r="403" ht="32" customHeight="1" spans="1:7">
      <c r="A403" s="12" t="s">
        <v>839</v>
      </c>
      <c r="B403" s="13" t="s">
        <v>840</v>
      </c>
      <c r="C403" s="14" t="s">
        <v>1972</v>
      </c>
      <c r="D403" s="12" t="s">
        <v>1973</v>
      </c>
      <c r="E403" s="12" t="s">
        <v>1005</v>
      </c>
      <c r="F403" s="12" t="s">
        <v>1974</v>
      </c>
      <c r="G403" s="15">
        <v>18.72</v>
      </c>
    </row>
    <row r="404" ht="32" customHeight="1" spans="1:7">
      <c r="A404" s="12" t="s">
        <v>839</v>
      </c>
      <c r="B404" s="13" t="s">
        <v>840</v>
      </c>
      <c r="C404" s="14" t="s">
        <v>1975</v>
      </c>
      <c r="D404" s="12" t="s">
        <v>1976</v>
      </c>
      <c r="E404" s="12" t="s">
        <v>1005</v>
      </c>
      <c r="F404" s="12" t="s">
        <v>1977</v>
      </c>
      <c r="G404" s="15">
        <v>294</v>
      </c>
    </row>
    <row r="405" ht="32" customHeight="1" spans="1:7">
      <c r="A405" s="12" t="s">
        <v>839</v>
      </c>
      <c r="B405" s="13" t="s">
        <v>840</v>
      </c>
      <c r="C405" s="14" t="s">
        <v>1978</v>
      </c>
      <c r="D405" s="12" t="s">
        <v>1979</v>
      </c>
      <c r="E405" s="12" t="s">
        <v>1005</v>
      </c>
      <c r="F405" s="12" t="s">
        <v>1980</v>
      </c>
      <c r="G405" s="15">
        <v>0</v>
      </c>
    </row>
    <row r="406" ht="32" customHeight="1" spans="1:7">
      <c r="A406" s="12" t="s">
        <v>839</v>
      </c>
      <c r="B406" s="13" t="s">
        <v>840</v>
      </c>
      <c r="C406" s="14" t="s">
        <v>1981</v>
      </c>
      <c r="D406" s="12" t="s">
        <v>1982</v>
      </c>
      <c r="E406" s="12" t="s">
        <v>1005</v>
      </c>
      <c r="F406" s="12" t="s">
        <v>1983</v>
      </c>
      <c r="G406" s="15">
        <v>0</v>
      </c>
    </row>
    <row r="407" ht="32" customHeight="1" spans="1:7">
      <c r="A407" s="12" t="s">
        <v>839</v>
      </c>
      <c r="B407" s="13" t="s">
        <v>840</v>
      </c>
      <c r="C407" s="14" t="s">
        <v>1984</v>
      </c>
      <c r="D407" s="12" t="s">
        <v>1985</v>
      </c>
      <c r="E407" s="12" t="s">
        <v>1005</v>
      </c>
      <c r="F407" s="12" t="s">
        <v>1986</v>
      </c>
      <c r="G407" s="15">
        <v>0.18</v>
      </c>
    </row>
    <row r="408" ht="32" customHeight="1" spans="1:7">
      <c r="A408" s="12" t="s">
        <v>839</v>
      </c>
      <c r="B408" s="13" t="s">
        <v>840</v>
      </c>
      <c r="C408" s="14" t="s">
        <v>1987</v>
      </c>
      <c r="D408" s="12" t="s">
        <v>1988</v>
      </c>
      <c r="E408" s="12" t="s">
        <v>1005</v>
      </c>
      <c r="F408" s="12" t="s">
        <v>1989</v>
      </c>
      <c r="G408" s="15">
        <v>3.01</v>
      </c>
    </row>
    <row r="409" s="1" customFormat="1" ht="32" customHeight="1" spans="1:7">
      <c r="A409" s="12" t="s">
        <v>1108</v>
      </c>
      <c r="B409" s="13" t="s">
        <v>1109</v>
      </c>
      <c r="C409" s="14" t="s">
        <v>1990</v>
      </c>
      <c r="D409" s="12" t="s">
        <v>1991</v>
      </c>
      <c r="E409" s="12" t="s">
        <v>1005</v>
      </c>
      <c r="F409" s="12" t="s">
        <v>1992</v>
      </c>
      <c r="G409" s="15">
        <v>2</v>
      </c>
    </row>
    <row r="410" s="1" customFormat="1" ht="32" customHeight="1" spans="1:7">
      <c r="A410" s="12"/>
      <c r="B410" s="13"/>
      <c r="C410" s="14"/>
      <c r="D410" s="12"/>
      <c r="E410" s="12"/>
      <c r="F410" s="12"/>
      <c r="G410" s="15">
        <v>2610.81</v>
      </c>
    </row>
    <row r="411" s="1" customFormat="1" ht="32" customHeight="1" spans="1:7">
      <c r="A411" s="12" t="s">
        <v>1993</v>
      </c>
      <c r="B411" s="13" t="s">
        <v>1994</v>
      </c>
      <c r="C411" s="14" t="s">
        <v>1995</v>
      </c>
      <c r="D411" s="12" t="s">
        <v>1996</v>
      </c>
      <c r="E411" s="12" t="s">
        <v>1005</v>
      </c>
      <c r="F411" s="12" t="s">
        <v>1997</v>
      </c>
      <c r="G411" s="15">
        <v>1060</v>
      </c>
    </row>
    <row r="412" ht="32" customHeight="1" spans="1:7">
      <c r="A412" s="12" t="s">
        <v>1993</v>
      </c>
      <c r="B412" s="13" t="s">
        <v>1994</v>
      </c>
      <c r="C412" s="14" t="s">
        <v>1998</v>
      </c>
      <c r="D412" s="12" t="s">
        <v>1999</v>
      </c>
      <c r="E412" s="12" t="s">
        <v>1005</v>
      </c>
      <c r="F412" s="12" t="s">
        <v>2000</v>
      </c>
      <c r="G412" s="15">
        <v>0</v>
      </c>
    </row>
    <row r="413" s="1" customFormat="1" ht="32" customHeight="1" spans="1:7">
      <c r="A413" s="12" t="s">
        <v>1993</v>
      </c>
      <c r="B413" s="13" t="s">
        <v>1994</v>
      </c>
      <c r="C413" s="14" t="s">
        <v>2001</v>
      </c>
      <c r="D413" s="12" t="s">
        <v>2002</v>
      </c>
      <c r="E413" s="12" t="s">
        <v>1005</v>
      </c>
      <c r="F413" s="12" t="s">
        <v>2003</v>
      </c>
      <c r="G413" s="15">
        <v>1550.81</v>
      </c>
    </row>
    <row r="414" ht="32" customHeight="1" spans="1:7">
      <c r="A414" s="12" t="s">
        <v>1993</v>
      </c>
      <c r="B414" s="13" t="s">
        <v>1994</v>
      </c>
      <c r="C414" s="14" t="s">
        <v>1995</v>
      </c>
      <c r="D414" s="12" t="s">
        <v>1996</v>
      </c>
      <c r="E414" s="12" t="s">
        <v>1005</v>
      </c>
      <c r="F414" s="12" t="s">
        <v>2004</v>
      </c>
      <c r="G414" s="15">
        <v>0</v>
      </c>
    </row>
    <row r="415" s="1" customFormat="1" ht="32" customHeight="1" spans="1:7">
      <c r="A415" s="12"/>
      <c r="B415" s="13"/>
      <c r="C415" s="14"/>
      <c r="D415" s="12"/>
      <c r="E415" s="12"/>
      <c r="F415" s="12"/>
      <c r="G415" s="15">
        <v>4439</v>
      </c>
    </row>
    <row r="416" s="1" customFormat="1" ht="32" customHeight="1" spans="1:7">
      <c r="A416" s="12" t="s">
        <v>2005</v>
      </c>
      <c r="B416" s="13" t="s">
        <v>2006</v>
      </c>
      <c r="C416" s="14" t="s">
        <v>2007</v>
      </c>
      <c r="D416" s="12" t="s">
        <v>2008</v>
      </c>
      <c r="E416" s="12" t="s">
        <v>1005</v>
      </c>
      <c r="F416" s="12" t="s">
        <v>2009</v>
      </c>
      <c r="G416" s="15">
        <v>408</v>
      </c>
    </row>
    <row r="417" ht="32" customHeight="1" spans="1:7">
      <c r="A417" s="12" t="s">
        <v>2005</v>
      </c>
      <c r="B417" s="13" t="s">
        <v>2006</v>
      </c>
      <c r="C417" s="14" t="s">
        <v>2010</v>
      </c>
      <c r="D417" s="12" t="s">
        <v>2011</v>
      </c>
      <c r="E417" s="12" t="s">
        <v>1005</v>
      </c>
      <c r="F417" s="12" t="s">
        <v>2012</v>
      </c>
      <c r="G417" s="15">
        <v>0</v>
      </c>
    </row>
    <row r="418" s="1" customFormat="1" ht="32" customHeight="1" spans="1:7">
      <c r="A418" s="12" t="s">
        <v>2005</v>
      </c>
      <c r="B418" s="13" t="s">
        <v>2006</v>
      </c>
      <c r="C418" s="14" t="s">
        <v>2013</v>
      </c>
      <c r="D418" s="12" t="s">
        <v>2014</v>
      </c>
      <c r="E418" s="12" t="s">
        <v>1005</v>
      </c>
      <c r="F418" s="12" t="s">
        <v>2015</v>
      </c>
      <c r="G418" s="15">
        <v>74</v>
      </c>
    </row>
    <row r="419" s="1" customFormat="1" ht="32" customHeight="1" spans="1:7">
      <c r="A419" s="12" t="s">
        <v>2005</v>
      </c>
      <c r="B419" s="13" t="s">
        <v>2006</v>
      </c>
      <c r="C419" s="14" t="s">
        <v>2016</v>
      </c>
      <c r="D419" s="12" t="s">
        <v>2017</v>
      </c>
      <c r="E419" s="12" t="s">
        <v>1005</v>
      </c>
      <c r="F419" s="12" t="s">
        <v>2018</v>
      </c>
      <c r="G419" s="15">
        <v>3957</v>
      </c>
    </row>
    <row r="420" s="1" customFormat="1" ht="32" customHeight="1" spans="1:7">
      <c r="A420" s="12" t="s">
        <v>847</v>
      </c>
      <c r="B420" s="13" t="s">
        <v>848</v>
      </c>
      <c r="C420" s="14" t="s">
        <v>2019</v>
      </c>
      <c r="D420" s="12" t="s">
        <v>849</v>
      </c>
      <c r="E420" s="12" t="s">
        <v>1005</v>
      </c>
      <c r="F420" s="12" t="s">
        <v>2020</v>
      </c>
      <c r="G420" s="15">
        <v>423.26</v>
      </c>
    </row>
    <row r="421" s="1" customFormat="1" ht="32" customHeight="1" spans="1:7">
      <c r="A421" s="12"/>
      <c r="B421" s="13"/>
      <c r="C421" s="14"/>
      <c r="D421" s="12"/>
      <c r="E421" s="12"/>
      <c r="F421" s="12"/>
      <c r="G421" s="15">
        <v>0</v>
      </c>
    </row>
    <row r="422" ht="32" customHeight="1" spans="1:7">
      <c r="A422" s="12" t="s">
        <v>2021</v>
      </c>
      <c r="B422" s="13" t="s">
        <v>2022</v>
      </c>
      <c r="C422" s="14" t="s">
        <v>2023</v>
      </c>
      <c r="D422" s="12" t="s">
        <v>2024</v>
      </c>
      <c r="E422" s="12" t="s">
        <v>1005</v>
      </c>
      <c r="F422" s="12" t="s">
        <v>2025</v>
      </c>
      <c r="G422" s="15">
        <v>0</v>
      </c>
    </row>
    <row r="423" ht="32" customHeight="1" spans="1:7">
      <c r="A423" s="12" t="s">
        <v>2021</v>
      </c>
      <c r="B423" s="13" t="s">
        <v>2022</v>
      </c>
      <c r="C423" s="14" t="s">
        <v>2026</v>
      </c>
      <c r="D423" s="12" t="s">
        <v>2027</v>
      </c>
      <c r="E423" s="12" t="s">
        <v>1005</v>
      </c>
      <c r="F423" s="12" t="s">
        <v>2028</v>
      </c>
      <c r="G423" s="15">
        <v>0</v>
      </c>
    </row>
    <row r="424" s="1" customFormat="1" ht="32" customHeight="1" spans="1:7">
      <c r="A424" s="12"/>
      <c r="B424" s="13"/>
      <c r="C424" s="14"/>
      <c r="D424" s="12"/>
      <c r="E424" s="12"/>
      <c r="F424" s="12"/>
      <c r="G424" s="15">
        <v>14652.87</v>
      </c>
    </row>
    <row r="425" ht="32" customHeight="1" spans="1:7">
      <c r="A425" s="12" t="s">
        <v>2029</v>
      </c>
      <c r="B425" s="13" t="s">
        <v>2030</v>
      </c>
      <c r="C425" s="14" t="s">
        <v>2031</v>
      </c>
      <c r="D425" s="12" t="s">
        <v>2032</v>
      </c>
      <c r="E425" s="12" t="s">
        <v>1005</v>
      </c>
      <c r="F425" s="12" t="s">
        <v>2033</v>
      </c>
      <c r="G425" s="15">
        <v>231.88</v>
      </c>
    </row>
    <row r="426" ht="32" customHeight="1" spans="1:7">
      <c r="A426" s="12" t="s">
        <v>2029</v>
      </c>
      <c r="B426" s="13" t="s">
        <v>2030</v>
      </c>
      <c r="C426" s="14" t="s">
        <v>2034</v>
      </c>
      <c r="D426" s="12" t="s">
        <v>2035</v>
      </c>
      <c r="E426" s="12" t="s">
        <v>1005</v>
      </c>
      <c r="F426" s="12" t="s">
        <v>2036</v>
      </c>
      <c r="G426" s="15">
        <v>7533</v>
      </c>
    </row>
    <row r="427" ht="32" customHeight="1" spans="1:7">
      <c r="A427" s="12" t="s">
        <v>2029</v>
      </c>
      <c r="B427" s="13" t="s">
        <v>2030</v>
      </c>
      <c r="C427" s="14" t="s">
        <v>2037</v>
      </c>
      <c r="D427" s="12" t="s">
        <v>2038</v>
      </c>
      <c r="E427" s="12" t="s">
        <v>1005</v>
      </c>
      <c r="F427" s="12" t="s">
        <v>2039</v>
      </c>
      <c r="G427" s="15">
        <v>5687</v>
      </c>
    </row>
    <row r="428" ht="32" customHeight="1" spans="1:7">
      <c r="A428" s="12" t="s">
        <v>2029</v>
      </c>
      <c r="B428" s="13" t="s">
        <v>2030</v>
      </c>
      <c r="C428" s="14" t="s">
        <v>2040</v>
      </c>
      <c r="D428" s="12" t="s">
        <v>2041</v>
      </c>
      <c r="E428" s="12" t="s">
        <v>1005</v>
      </c>
      <c r="F428" s="12" t="s">
        <v>2042</v>
      </c>
      <c r="G428" s="15">
        <v>318.99</v>
      </c>
    </row>
    <row r="429" ht="32" customHeight="1" spans="1:7">
      <c r="A429" s="12" t="s">
        <v>2029</v>
      </c>
      <c r="B429" s="13" t="s">
        <v>2030</v>
      </c>
      <c r="C429" s="14" t="s">
        <v>2043</v>
      </c>
      <c r="D429" s="12" t="s">
        <v>2044</v>
      </c>
      <c r="E429" s="12" t="s">
        <v>1005</v>
      </c>
      <c r="F429" s="12" t="s">
        <v>2045</v>
      </c>
      <c r="G429" s="15">
        <v>882</v>
      </c>
    </row>
    <row r="430" s="1" customFormat="1" ht="32" customHeight="1" spans="1:7">
      <c r="A430" s="12"/>
      <c r="B430" s="13"/>
      <c r="C430" s="14"/>
      <c r="D430" s="12"/>
      <c r="E430" s="12"/>
      <c r="F430" s="12"/>
      <c r="G430" s="15">
        <v>11.31</v>
      </c>
    </row>
    <row r="431" ht="32" customHeight="1" spans="1:7">
      <c r="A431" s="12" t="s">
        <v>2046</v>
      </c>
      <c r="B431" s="13" t="s">
        <v>2047</v>
      </c>
      <c r="C431" s="14" t="s">
        <v>2048</v>
      </c>
      <c r="D431" s="12" t="s">
        <v>2049</v>
      </c>
      <c r="E431" s="12" t="s">
        <v>1005</v>
      </c>
      <c r="F431" s="12" t="s">
        <v>2050</v>
      </c>
      <c r="G431" s="15">
        <v>11.31</v>
      </c>
    </row>
    <row r="432" ht="32" customHeight="1" spans="1:7">
      <c r="A432" s="12" t="s">
        <v>2046</v>
      </c>
      <c r="B432" s="13" t="s">
        <v>2047</v>
      </c>
      <c r="C432" s="14" t="s">
        <v>2051</v>
      </c>
      <c r="D432" s="12" t="s">
        <v>2052</v>
      </c>
      <c r="E432" s="12" t="s">
        <v>1005</v>
      </c>
      <c r="F432" s="12" t="s">
        <v>2053</v>
      </c>
      <c r="G432" s="15">
        <v>0</v>
      </c>
    </row>
    <row r="433" s="1" customFormat="1" ht="32" customHeight="1" spans="1:7">
      <c r="A433" s="12" t="s">
        <v>2054</v>
      </c>
      <c r="B433" s="13" t="s">
        <v>2055</v>
      </c>
      <c r="C433" s="14" t="s">
        <v>2056</v>
      </c>
      <c r="D433" s="12" t="s">
        <v>2057</v>
      </c>
      <c r="E433" s="12" t="s">
        <v>1005</v>
      </c>
      <c r="F433" s="12" t="s">
        <v>2058</v>
      </c>
      <c r="G433" s="15">
        <v>870.1</v>
      </c>
    </row>
    <row r="434" s="1" customFormat="1" ht="32" customHeight="1" spans="1:7">
      <c r="A434" s="12"/>
      <c r="B434" s="13"/>
      <c r="C434" s="14"/>
      <c r="D434" s="12"/>
      <c r="E434" s="12"/>
      <c r="F434" s="12"/>
      <c r="G434" s="15">
        <v>2.47</v>
      </c>
    </row>
    <row r="435" ht="32" customHeight="1" spans="1:7">
      <c r="A435" s="12" t="s">
        <v>2059</v>
      </c>
      <c r="B435" s="13" t="s">
        <v>2060</v>
      </c>
      <c r="C435" s="14" t="s">
        <v>2061</v>
      </c>
      <c r="D435" s="12" t="s">
        <v>2062</v>
      </c>
      <c r="E435" s="12" t="s">
        <v>1005</v>
      </c>
      <c r="F435" s="12" t="s">
        <v>2063</v>
      </c>
      <c r="G435" s="15">
        <v>2.47</v>
      </c>
    </row>
    <row r="436" ht="32" customHeight="1" spans="1:7">
      <c r="A436" s="12" t="s">
        <v>2059</v>
      </c>
      <c r="B436" s="13" t="s">
        <v>2060</v>
      </c>
      <c r="C436" s="14" t="s">
        <v>2064</v>
      </c>
      <c r="D436" s="12" t="s">
        <v>2065</v>
      </c>
      <c r="E436" s="12" t="s">
        <v>1005</v>
      </c>
      <c r="F436" s="12" t="s">
        <v>2066</v>
      </c>
      <c r="G436" s="15">
        <v>0</v>
      </c>
    </row>
    <row r="437" ht="32" customHeight="1" spans="1:7">
      <c r="A437" s="12" t="s">
        <v>2059</v>
      </c>
      <c r="B437" s="13" t="s">
        <v>2060</v>
      </c>
      <c r="C437" s="14" t="s">
        <v>2067</v>
      </c>
      <c r="D437" s="12" t="s">
        <v>2068</v>
      </c>
      <c r="E437" s="12" t="s">
        <v>1005</v>
      </c>
      <c r="F437" s="12" t="s">
        <v>2069</v>
      </c>
      <c r="G437" s="15">
        <v>0</v>
      </c>
    </row>
  </sheetData>
  <mergeCells count="7">
    <mergeCell ref="A5:A6"/>
    <mergeCell ref="B5:B6"/>
    <mergeCell ref="C5:C6"/>
    <mergeCell ref="D5:D6"/>
    <mergeCell ref="E5:E6"/>
    <mergeCell ref="F5:F6"/>
    <mergeCell ref="G5:G6"/>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6" activePane="bottomRight" state="frozen"/>
      <selection/>
      <selection pane="topRight"/>
      <selection pane="bottomLeft"/>
      <selection pane="bottomRight" activeCell="A207" sqref="A207"/>
    </sheetView>
  </sheetViews>
  <sheetFormatPr defaultColWidth="9" defaultRowHeight="15.75"/>
  <cols>
    <col min="1" max="1" width="28.375" style="79" customWidth="1"/>
    <col min="2" max="2" width="15.625" style="79" customWidth="1"/>
    <col min="3" max="3" width="12.375" style="80" customWidth="1"/>
    <col min="4" max="4" width="11.875" style="81" customWidth="1"/>
    <col min="5" max="6" width="10.625" style="80" customWidth="1"/>
    <col min="7" max="7" width="11.5" style="82" customWidth="1"/>
    <col min="8" max="17" width="10.625" style="82" customWidth="1"/>
    <col min="18" max="18" width="7" style="83" hidden="1" customWidth="1"/>
    <col min="19" max="16384" width="9" style="84"/>
  </cols>
  <sheetData>
    <row r="1" ht="33" customHeight="1" spans="1:18">
      <c r="A1" s="85" t="s">
        <v>0</v>
      </c>
      <c r="B1" s="85"/>
      <c r="C1" s="85"/>
      <c r="D1" s="85"/>
      <c r="E1" s="85"/>
      <c r="F1" s="85"/>
      <c r="G1" s="85"/>
      <c r="H1" s="85"/>
      <c r="I1" s="85"/>
      <c r="J1" s="85"/>
      <c r="K1" s="85"/>
      <c r="L1" s="85"/>
      <c r="M1" s="85"/>
      <c r="N1" s="85"/>
      <c r="O1" s="85"/>
      <c r="P1" s="85"/>
      <c r="Q1" s="85"/>
      <c r="R1" s="85"/>
    </row>
    <row r="2" ht="22.5" customHeight="1" spans="1:17">
      <c r="A2" s="86"/>
      <c r="B2" s="87"/>
      <c r="C2" s="87"/>
      <c r="D2" s="88" t="s">
        <v>1</v>
      </c>
      <c r="E2" s="88"/>
      <c r="F2" s="88"/>
      <c r="G2" s="88"/>
      <c r="H2" s="88"/>
      <c r="I2" s="80"/>
      <c r="J2" s="80"/>
      <c r="K2" s="80"/>
      <c r="L2" s="166" t="s">
        <v>2</v>
      </c>
      <c r="M2" s="167"/>
      <c r="N2" s="167"/>
      <c r="O2" s="167"/>
      <c r="P2" s="167"/>
      <c r="Q2" s="167"/>
    </row>
    <row r="3" s="61" customFormat="1" ht="27" spans="1:18">
      <c r="A3" s="89" t="s">
        <v>3</v>
      </c>
      <c r="B3" s="90" t="s">
        <v>4</v>
      </c>
      <c r="C3" s="91" t="s">
        <v>5</v>
      </c>
      <c r="D3" s="92" t="s">
        <v>6</v>
      </c>
      <c r="E3" s="91" t="s">
        <v>7</v>
      </c>
      <c r="F3" s="91" t="s">
        <v>8</v>
      </c>
      <c r="G3" s="91" t="s">
        <v>9</v>
      </c>
      <c r="H3" s="91" t="s">
        <v>10</v>
      </c>
      <c r="I3" s="91" t="s">
        <v>11</v>
      </c>
      <c r="J3" s="91" t="s">
        <v>12</v>
      </c>
      <c r="K3" s="91" t="s">
        <v>13</v>
      </c>
      <c r="L3" s="91" t="s">
        <v>14</v>
      </c>
      <c r="M3" s="91" t="s">
        <v>15</v>
      </c>
      <c r="N3" s="91" t="s">
        <v>16</v>
      </c>
      <c r="O3" s="91" t="s">
        <v>17</v>
      </c>
      <c r="P3" s="91" t="s">
        <v>18</v>
      </c>
      <c r="Q3" s="91" t="s">
        <v>19</v>
      </c>
      <c r="R3" s="179" t="s">
        <v>20</v>
      </c>
    </row>
    <row r="4" s="62" customFormat="1" ht="24.75" customHeight="1" spans="1:18">
      <c r="A4" s="93" t="s">
        <v>21</v>
      </c>
      <c r="B4" s="94"/>
      <c r="C4" s="95" t="e">
        <f t="shared" ref="C4:C11" si="0">SUM(D4:Q4)</f>
        <v>#VALUE!</v>
      </c>
      <c r="D4" s="96" t="e">
        <f t="shared" ref="D4:Q4" si="1">D5+D159+D163</f>
        <v>#VALUE!</v>
      </c>
      <c r="E4" s="95" t="e">
        <f t="shared" si="1"/>
        <v>#VALUE!</v>
      </c>
      <c r="F4" s="95" t="e">
        <f t="shared" si="1"/>
        <v>#VALUE!</v>
      </c>
      <c r="G4" s="95" t="e">
        <f t="shared" si="1"/>
        <v>#VALUE!</v>
      </c>
      <c r="H4" s="95" t="e">
        <f t="shared" si="1"/>
        <v>#VALUE!</v>
      </c>
      <c r="I4" s="95" t="e">
        <f t="shared" si="1"/>
        <v>#VALUE!</v>
      </c>
      <c r="J4" s="95" t="e">
        <f t="shared" si="1"/>
        <v>#VALUE!</v>
      </c>
      <c r="K4" s="95" t="e">
        <f t="shared" si="1"/>
        <v>#VALUE!</v>
      </c>
      <c r="L4" s="95" t="e">
        <f t="shared" si="1"/>
        <v>#VALUE!</v>
      </c>
      <c r="M4" s="95" t="e">
        <f t="shared" si="1"/>
        <v>#VALUE!</v>
      </c>
      <c r="N4" s="95" t="e">
        <f t="shared" si="1"/>
        <v>#VALUE!</v>
      </c>
      <c r="O4" s="95" t="e">
        <f t="shared" si="1"/>
        <v>#VALUE!</v>
      </c>
      <c r="P4" s="95" t="e">
        <f t="shared" si="1"/>
        <v>#VALUE!</v>
      </c>
      <c r="Q4" s="95" t="e">
        <f t="shared" si="1"/>
        <v>#VALUE!</v>
      </c>
      <c r="R4" s="180" t="e">
        <f t="shared" ref="R4:R32" si="2">SUM(F4:Q4)</f>
        <v>#VALUE!</v>
      </c>
    </row>
    <row r="5" s="63" customFormat="1" ht="24.75" customHeight="1" spans="1:18">
      <c r="A5" s="97" t="s">
        <v>22</v>
      </c>
      <c r="B5" s="98"/>
      <c r="C5" s="99" t="e">
        <f t="shared" ref="C5:Q5" si="3">C6+C13+C154</f>
        <v>#VALUE!</v>
      </c>
      <c r="D5" s="100" t="e">
        <f t="shared" si="3"/>
        <v>#VALUE!</v>
      </c>
      <c r="E5" s="99" t="e">
        <f t="shared" si="3"/>
        <v>#VALUE!</v>
      </c>
      <c r="F5" s="99" t="e">
        <f t="shared" si="3"/>
        <v>#VALUE!</v>
      </c>
      <c r="G5" s="99" t="e">
        <f t="shared" si="3"/>
        <v>#VALUE!</v>
      </c>
      <c r="H5" s="99" t="e">
        <f t="shared" si="3"/>
        <v>#VALUE!</v>
      </c>
      <c r="I5" s="99" t="e">
        <f t="shared" si="3"/>
        <v>#VALUE!</v>
      </c>
      <c r="J5" s="99" t="e">
        <f t="shared" si="3"/>
        <v>#VALUE!</v>
      </c>
      <c r="K5" s="99" t="e">
        <f t="shared" si="3"/>
        <v>#VALUE!</v>
      </c>
      <c r="L5" s="99" t="e">
        <f t="shared" si="3"/>
        <v>#VALUE!</v>
      </c>
      <c r="M5" s="99" t="e">
        <f t="shared" si="3"/>
        <v>#VALUE!</v>
      </c>
      <c r="N5" s="99" t="e">
        <f t="shared" si="3"/>
        <v>#VALUE!</v>
      </c>
      <c r="O5" s="99" t="e">
        <f t="shared" si="3"/>
        <v>#VALUE!</v>
      </c>
      <c r="P5" s="99" t="e">
        <f t="shared" si="3"/>
        <v>#VALUE!</v>
      </c>
      <c r="Q5" s="99" t="e">
        <f t="shared" si="3"/>
        <v>#VALUE!</v>
      </c>
      <c r="R5" s="180" t="e">
        <f t="shared" si="2"/>
        <v>#VALUE!</v>
      </c>
    </row>
    <row r="6" s="64" customFormat="1" ht="24.75" customHeight="1" spans="1:18">
      <c r="A6" s="101" t="s">
        <v>23</v>
      </c>
      <c r="B6" s="102"/>
      <c r="C6" s="103">
        <f t="shared" si="0"/>
        <v>37437</v>
      </c>
      <c r="D6" s="104">
        <f t="shared" ref="D6:Q6" si="4">SUM(D7:D11)</f>
        <v>10026</v>
      </c>
      <c r="E6" s="103">
        <f t="shared" si="4"/>
        <v>0</v>
      </c>
      <c r="F6" s="103">
        <f t="shared" si="4"/>
        <v>10479</v>
      </c>
      <c r="G6" s="103">
        <f t="shared" si="4"/>
        <v>2306</v>
      </c>
      <c r="H6" s="103">
        <f t="shared" si="4"/>
        <v>1521</v>
      </c>
      <c r="I6" s="103">
        <f t="shared" si="4"/>
        <v>865</v>
      </c>
      <c r="J6" s="103">
        <f t="shared" si="4"/>
        <v>1558</v>
      </c>
      <c r="K6" s="103">
        <f t="shared" si="4"/>
        <v>1281</v>
      </c>
      <c r="L6" s="103">
        <f t="shared" si="4"/>
        <v>2087</v>
      </c>
      <c r="M6" s="103">
        <f t="shared" si="4"/>
        <v>1820</v>
      </c>
      <c r="N6" s="103">
        <f t="shared" si="4"/>
        <v>1539</v>
      </c>
      <c r="O6" s="103">
        <f t="shared" si="4"/>
        <v>814</v>
      </c>
      <c r="P6" s="103">
        <f t="shared" si="4"/>
        <v>2693</v>
      </c>
      <c r="Q6" s="103">
        <f t="shared" si="4"/>
        <v>448</v>
      </c>
      <c r="R6" s="180">
        <f t="shared" si="2"/>
        <v>27411</v>
      </c>
    </row>
    <row r="7" s="65" customFormat="1" ht="24.75" customHeight="1" spans="1:18">
      <c r="A7" s="93" t="s">
        <v>24</v>
      </c>
      <c r="B7" s="94" t="s">
        <v>25</v>
      </c>
      <c r="C7" s="105">
        <f t="shared" si="0"/>
        <v>3305</v>
      </c>
      <c r="D7" s="106">
        <v>-895</v>
      </c>
      <c r="E7" s="107"/>
      <c r="F7" s="108">
        <v>1135</v>
      </c>
      <c r="G7" s="108">
        <v>618</v>
      </c>
      <c r="H7" s="108">
        <v>162</v>
      </c>
      <c r="I7" s="108">
        <v>147</v>
      </c>
      <c r="J7" s="108">
        <v>385</v>
      </c>
      <c r="K7" s="108">
        <v>155</v>
      </c>
      <c r="L7" s="108">
        <v>264</v>
      </c>
      <c r="M7" s="108">
        <v>547</v>
      </c>
      <c r="N7" s="108">
        <v>547</v>
      </c>
      <c r="O7" s="108">
        <v>117</v>
      </c>
      <c r="P7" s="108">
        <v>86</v>
      </c>
      <c r="Q7" s="108">
        <v>37</v>
      </c>
      <c r="R7" s="180">
        <f t="shared" si="2"/>
        <v>4200</v>
      </c>
    </row>
    <row r="8" s="65" customFormat="1" ht="24.75" customHeight="1" spans="1:18">
      <c r="A8" s="93" t="s">
        <v>26</v>
      </c>
      <c r="B8" s="94" t="s">
        <v>27</v>
      </c>
      <c r="C8" s="105">
        <f t="shared" si="0"/>
        <v>8467</v>
      </c>
      <c r="D8" s="96"/>
      <c r="E8" s="107"/>
      <c r="F8" s="108">
        <v>2272</v>
      </c>
      <c r="G8" s="108">
        <v>585</v>
      </c>
      <c r="H8" s="108">
        <v>784</v>
      </c>
      <c r="I8" s="108">
        <v>503</v>
      </c>
      <c r="J8" s="108">
        <v>458</v>
      </c>
      <c r="K8" s="108">
        <v>512</v>
      </c>
      <c r="L8" s="108">
        <v>781</v>
      </c>
      <c r="M8" s="108">
        <v>565</v>
      </c>
      <c r="N8" s="108">
        <v>759</v>
      </c>
      <c r="O8" s="108">
        <v>465</v>
      </c>
      <c r="P8" s="108">
        <v>407</v>
      </c>
      <c r="Q8" s="108">
        <v>376</v>
      </c>
      <c r="R8" s="180">
        <f t="shared" si="2"/>
        <v>8467</v>
      </c>
    </row>
    <row r="9" s="65" customFormat="1" ht="24.75" customHeight="1" spans="1:18">
      <c r="A9" s="93" t="s">
        <v>28</v>
      </c>
      <c r="B9" s="94" t="s">
        <v>29</v>
      </c>
      <c r="C9" s="105">
        <f t="shared" si="0"/>
        <v>1338</v>
      </c>
      <c r="D9" s="106">
        <v>390</v>
      </c>
      <c r="E9" s="109"/>
      <c r="F9" s="108">
        <v>918</v>
      </c>
      <c r="G9" s="108">
        <v>1</v>
      </c>
      <c r="H9" s="108">
        <v>2</v>
      </c>
      <c r="I9" s="108">
        <v>1</v>
      </c>
      <c r="J9" s="108">
        <v>5</v>
      </c>
      <c r="K9" s="108">
        <v>1</v>
      </c>
      <c r="L9" s="108">
        <v>2</v>
      </c>
      <c r="M9" s="108">
        <v>14</v>
      </c>
      <c r="N9" s="108">
        <v>0</v>
      </c>
      <c r="O9" s="108">
        <v>0</v>
      </c>
      <c r="P9" s="108">
        <v>1</v>
      </c>
      <c r="Q9" s="108">
        <v>3</v>
      </c>
      <c r="R9" s="180">
        <f t="shared" si="2"/>
        <v>948</v>
      </c>
    </row>
    <row r="10" s="65" customFormat="1" ht="24.75" customHeight="1" spans="1:18">
      <c r="A10" s="93" t="s">
        <v>30</v>
      </c>
      <c r="B10" s="94" t="s">
        <v>31</v>
      </c>
      <c r="C10" s="105">
        <f t="shared" si="0"/>
        <v>1527</v>
      </c>
      <c r="D10" s="110"/>
      <c r="E10" s="109"/>
      <c r="F10" s="108"/>
      <c r="G10" s="108">
        <v>5</v>
      </c>
      <c r="H10" s="108">
        <v>42</v>
      </c>
      <c r="I10" s="108"/>
      <c r="J10" s="108"/>
      <c r="K10" s="108">
        <v>108</v>
      </c>
      <c r="L10" s="108">
        <v>851</v>
      </c>
      <c r="M10" s="108">
        <v>453</v>
      </c>
      <c r="N10" s="108"/>
      <c r="O10" s="108">
        <v>11</v>
      </c>
      <c r="P10" s="108">
        <v>57</v>
      </c>
      <c r="Q10" s="108"/>
      <c r="R10" s="180">
        <f t="shared" si="2"/>
        <v>1527</v>
      </c>
    </row>
    <row r="11" s="62" customFormat="1" ht="24.75" customHeight="1" spans="1:18">
      <c r="A11" s="93" t="s">
        <v>32</v>
      </c>
      <c r="B11" s="94"/>
      <c r="C11" s="105">
        <f t="shared" si="0"/>
        <v>22800</v>
      </c>
      <c r="D11" s="111">
        <v>10531</v>
      </c>
      <c r="E11" s="95"/>
      <c r="F11" s="95">
        <v>6154</v>
      </c>
      <c r="G11" s="95">
        <v>1097</v>
      </c>
      <c r="H11" s="95">
        <v>531</v>
      </c>
      <c r="I11" s="95">
        <v>214</v>
      </c>
      <c r="J11" s="95">
        <v>710</v>
      </c>
      <c r="K11" s="95">
        <v>505</v>
      </c>
      <c r="L11" s="95">
        <v>189</v>
      </c>
      <c r="M11" s="95">
        <v>241</v>
      </c>
      <c r="N11" s="95">
        <v>233</v>
      </c>
      <c r="O11" s="95">
        <v>221</v>
      </c>
      <c r="P11" s="168">
        <v>2142</v>
      </c>
      <c r="Q11" s="95">
        <v>32</v>
      </c>
      <c r="R11" s="180">
        <f t="shared" si="2"/>
        <v>12269</v>
      </c>
    </row>
    <row r="12" s="62" customFormat="1" ht="24.75" customHeight="1" spans="1:18">
      <c r="A12" s="93"/>
      <c r="B12" s="93"/>
      <c r="C12" s="95"/>
      <c r="D12" s="96"/>
      <c r="E12" s="95">
        <v>0</v>
      </c>
      <c r="F12" s="95"/>
      <c r="G12" s="95"/>
      <c r="H12" s="95"/>
      <c r="I12" s="95"/>
      <c r="J12" s="95"/>
      <c r="K12" s="95"/>
      <c r="L12" s="95"/>
      <c r="M12" s="95"/>
      <c r="N12" s="95"/>
      <c r="O12" s="95"/>
      <c r="P12" s="95"/>
      <c r="Q12" s="95"/>
      <c r="R12" s="180">
        <f t="shared" si="2"/>
        <v>0</v>
      </c>
    </row>
    <row r="13" s="64" customFormat="1" ht="24.75" customHeight="1" spans="1:18">
      <c r="A13" s="101" t="s">
        <v>33</v>
      </c>
      <c r="B13" s="102"/>
      <c r="C13" s="103" t="e">
        <f t="shared" ref="C13:Q13" si="5">#VALUE!</f>
        <v>#VALUE!</v>
      </c>
      <c r="D13" s="104" t="e">
        <f t="shared" si="5"/>
        <v>#VALUE!</v>
      </c>
      <c r="E13" s="103" t="e">
        <f t="shared" si="5"/>
        <v>#VALUE!</v>
      </c>
      <c r="F13" s="103" t="e">
        <f t="shared" si="5"/>
        <v>#VALUE!</v>
      </c>
      <c r="G13" s="103" t="e">
        <f t="shared" si="5"/>
        <v>#VALUE!</v>
      </c>
      <c r="H13" s="103" t="e">
        <f t="shared" si="5"/>
        <v>#VALUE!</v>
      </c>
      <c r="I13" s="103" t="e">
        <f t="shared" si="5"/>
        <v>#VALUE!</v>
      </c>
      <c r="J13" s="103" t="e">
        <f t="shared" si="5"/>
        <v>#VALUE!</v>
      </c>
      <c r="K13" s="103" t="e">
        <f t="shared" si="5"/>
        <v>#VALUE!</v>
      </c>
      <c r="L13" s="103" t="e">
        <f t="shared" si="5"/>
        <v>#VALUE!</v>
      </c>
      <c r="M13" s="103" t="e">
        <f t="shared" si="5"/>
        <v>#VALUE!</v>
      </c>
      <c r="N13" s="103" t="e">
        <f t="shared" si="5"/>
        <v>#VALUE!</v>
      </c>
      <c r="O13" s="103" t="e">
        <f t="shared" si="5"/>
        <v>#VALUE!</v>
      </c>
      <c r="P13" s="103" t="e">
        <f t="shared" si="5"/>
        <v>#VALUE!</v>
      </c>
      <c r="Q13" s="103" t="e">
        <f t="shared" si="5"/>
        <v>#VALUE!</v>
      </c>
      <c r="R13" s="180" t="e">
        <f t="shared" si="2"/>
        <v>#VALUE!</v>
      </c>
    </row>
    <row r="14" s="64" customFormat="1" ht="24.75" customHeight="1" spans="1:18">
      <c r="A14" s="101" t="s">
        <v>34</v>
      </c>
      <c r="B14" s="102"/>
      <c r="C14" s="103">
        <f t="shared" ref="C14:Q14" si="6">SUM(C15:C20)</f>
        <v>58046</v>
      </c>
      <c r="D14" s="104">
        <f t="shared" si="6"/>
        <v>12695</v>
      </c>
      <c r="E14" s="103">
        <f t="shared" si="6"/>
        <v>0</v>
      </c>
      <c r="F14" s="103">
        <f t="shared" si="6"/>
        <v>2536</v>
      </c>
      <c r="G14" s="103">
        <f t="shared" si="6"/>
        <v>6208</v>
      </c>
      <c r="H14" s="103">
        <f t="shared" si="6"/>
        <v>3771</v>
      </c>
      <c r="I14" s="103">
        <f t="shared" si="6"/>
        <v>5427</v>
      </c>
      <c r="J14" s="103">
        <f t="shared" si="6"/>
        <v>4725</v>
      </c>
      <c r="K14" s="103">
        <f t="shared" si="6"/>
        <v>4679</v>
      </c>
      <c r="L14" s="103">
        <f t="shared" si="6"/>
        <v>3367</v>
      </c>
      <c r="M14" s="103">
        <f t="shared" si="6"/>
        <v>2876</v>
      </c>
      <c r="N14" s="103">
        <f t="shared" si="6"/>
        <v>2037</v>
      </c>
      <c r="O14" s="103">
        <f t="shared" si="6"/>
        <v>3364</v>
      </c>
      <c r="P14" s="103">
        <f t="shared" si="6"/>
        <v>3987</v>
      </c>
      <c r="Q14" s="103">
        <f t="shared" si="6"/>
        <v>2374</v>
      </c>
      <c r="R14" s="180">
        <f t="shared" si="2"/>
        <v>45351</v>
      </c>
    </row>
    <row r="15" s="62" customFormat="1" ht="24.75" customHeight="1" spans="1:18">
      <c r="A15" s="112" t="s">
        <v>35</v>
      </c>
      <c r="B15" s="94"/>
      <c r="C15" s="105">
        <f t="shared" ref="C15:C20" si="7">SUM(D15:Q15)</f>
        <v>38073</v>
      </c>
      <c r="D15" s="113">
        <v>7626</v>
      </c>
      <c r="E15" s="95"/>
      <c r="F15" s="114">
        <v>0</v>
      </c>
      <c r="G15" s="114">
        <v>4319</v>
      </c>
      <c r="H15" s="114">
        <v>2688</v>
      </c>
      <c r="I15" s="114">
        <v>4430</v>
      </c>
      <c r="J15" s="114">
        <v>3196</v>
      </c>
      <c r="K15" s="114">
        <v>3810</v>
      </c>
      <c r="L15" s="114">
        <v>2041</v>
      </c>
      <c r="M15" s="114">
        <v>1915</v>
      </c>
      <c r="N15" s="114">
        <v>414</v>
      </c>
      <c r="O15" s="114">
        <v>2553</v>
      </c>
      <c r="P15" s="114">
        <v>3188</v>
      </c>
      <c r="Q15" s="114">
        <v>1893</v>
      </c>
      <c r="R15" s="180">
        <f t="shared" si="2"/>
        <v>30447</v>
      </c>
    </row>
    <row r="16" s="62" customFormat="1" ht="24.75" customHeight="1" spans="1:18">
      <c r="A16" s="112" t="s">
        <v>36</v>
      </c>
      <c r="B16" s="115" t="s">
        <v>37</v>
      </c>
      <c r="C16" s="105">
        <f t="shared" si="7"/>
        <v>10840</v>
      </c>
      <c r="D16" s="113">
        <v>1029</v>
      </c>
      <c r="E16" s="95"/>
      <c r="F16" s="114">
        <v>2123</v>
      </c>
      <c r="G16" s="114">
        <v>1346</v>
      </c>
      <c r="H16" s="114">
        <v>756</v>
      </c>
      <c r="I16" s="114">
        <v>634</v>
      </c>
      <c r="J16" s="114">
        <v>1056</v>
      </c>
      <c r="K16" s="114">
        <v>589</v>
      </c>
      <c r="L16" s="114">
        <v>899</v>
      </c>
      <c r="M16" s="114">
        <v>671</v>
      </c>
      <c r="N16" s="114">
        <v>554</v>
      </c>
      <c r="O16" s="114">
        <v>495</v>
      </c>
      <c r="P16" s="114">
        <v>472</v>
      </c>
      <c r="Q16" s="114">
        <v>216</v>
      </c>
      <c r="R16" s="180">
        <f t="shared" si="2"/>
        <v>9811</v>
      </c>
    </row>
    <row r="17" s="62" customFormat="1" ht="24.75" customHeight="1" spans="1:18">
      <c r="A17" s="112" t="s">
        <v>38</v>
      </c>
      <c r="B17" s="116" t="s">
        <v>39</v>
      </c>
      <c r="C17" s="105">
        <f t="shared" si="7"/>
        <v>5241</v>
      </c>
      <c r="D17" s="113">
        <v>2367</v>
      </c>
      <c r="E17" s="95"/>
      <c r="F17" s="114">
        <v>243</v>
      </c>
      <c r="G17" s="114">
        <v>366</v>
      </c>
      <c r="H17" s="114">
        <v>257</v>
      </c>
      <c r="I17" s="114">
        <v>248</v>
      </c>
      <c r="J17" s="114">
        <v>301</v>
      </c>
      <c r="K17" s="114">
        <v>159</v>
      </c>
      <c r="L17" s="114">
        <v>274</v>
      </c>
      <c r="M17" s="114">
        <v>179</v>
      </c>
      <c r="N17" s="114">
        <v>242</v>
      </c>
      <c r="O17" s="114">
        <v>235</v>
      </c>
      <c r="P17" s="114">
        <v>229</v>
      </c>
      <c r="Q17" s="114">
        <v>141</v>
      </c>
      <c r="R17" s="180">
        <f t="shared" si="2"/>
        <v>2874</v>
      </c>
    </row>
    <row r="18" s="62" customFormat="1" ht="24.75" customHeight="1" spans="1:18">
      <c r="A18" s="112" t="s">
        <v>40</v>
      </c>
      <c r="B18" s="116" t="s">
        <v>41</v>
      </c>
      <c r="C18" s="105">
        <f t="shared" si="7"/>
        <v>1245</v>
      </c>
      <c r="D18" s="117">
        <v>1245</v>
      </c>
      <c r="E18" s="95"/>
      <c r="F18" s="95"/>
      <c r="G18" s="95"/>
      <c r="H18" s="95"/>
      <c r="I18" s="95"/>
      <c r="J18" s="95"/>
      <c r="K18" s="95"/>
      <c r="L18" s="95"/>
      <c r="M18" s="95"/>
      <c r="N18" s="95"/>
      <c r="O18" s="95"/>
      <c r="P18" s="95"/>
      <c r="Q18" s="95"/>
      <c r="R18" s="180">
        <f t="shared" si="2"/>
        <v>0</v>
      </c>
    </row>
    <row r="19" s="62" customFormat="1" ht="24.75" customHeight="1" spans="1:18">
      <c r="A19" s="112" t="s">
        <v>42</v>
      </c>
      <c r="B19" s="93" t="s">
        <v>43</v>
      </c>
      <c r="C19" s="105">
        <f t="shared" si="7"/>
        <v>723</v>
      </c>
      <c r="D19" s="106"/>
      <c r="E19" s="95"/>
      <c r="F19" s="108"/>
      <c r="G19" s="108"/>
      <c r="H19" s="108"/>
      <c r="I19" s="108"/>
      <c r="J19" s="108"/>
      <c r="K19" s="108"/>
      <c r="L19" s="108"/>
      <c r="M19" s="108"/>
      <c r="N19" s="108">
        <v>723</v>
      </c>
      <c r="O19" s="108"/>
      <c r="P19" s="108"/>
      <c r="Q19" s="108"/>
      <c r="R19" s="180">
        <f t="shared" si="2"/>
        <v>723</v>
      </c>
    </row>
    <row r="20" s="62" customFormat="1" ht="24.75" customHeight="1" spans="1:18">
      <c r="A20" s="112" t="s">
        <v>44</v>
      </c>
      <c r="B20" s="116" t="s">
        <v>45</v>
      </c>
      <c r="C20" s="105">
        <f t="shared" si="7"/>
        <v>1924</v>
      </c>
      <c r="D20" s="96">
        <v>428</v>
      </c>
      <c r="E20" s="95"/>
      <c r="F20" s="95">
        <v>170</v>
      </c>
      <c r="G20" s="95">
        <v>177</v>
      </c>
      <c r="H20" s="95">
        <v>70</v>
      </c>
      <c r="I20" s="95">
        <v>115</v>
      </c>
      <c r="J20" s="95">
        <v>172</v>
      </c>
      <c r="K20" s="95">
        <v>121</v>
      </c>
      <c r="L20" s="95">
        <v>153</v>
      </c>
      <c r="M20" s="95">
        <v>111</v>
      </c>
      <c r="N20" s="108">
        <v>104</v>
      </c>
      <c r="O20" s="95">
        <v>81</v>
      </c>
      <c r="P20" s="95">
        <v>98</v>
      </c>
      <c r="Q20" s="95">
        <v>124</v>
      </c>
      <c r="R20" s="180">
        <f t="shared" si="2"/>
        <v>1496</v>
      </c>
    </row>
    <row r="21" s="62" customFormat="1" ht="24.75" customHeight="1" spans="1:18">
      <c r="A21" s="93"/>
      <c r="B21" s="116"/>
      <c r="C21" s="105"/>
      <c r="D21" s="96"/>
      <c r="E21" s="95"/>
      <c r="F21" s="95"/>
      <c r="G21" s="95"/>
      <c r="H21" s="95"/>
      <c r="I21" s="95"/>
      <c r="J21" s="95"/>
      <c r="K21" s="95"/>
      <c r="L21" s="95"/>
      <c r="M21" s="95"/>
      <c r="N21" s="95"/>
      <c r="O21" s="95"/>
      <c r="P21" s="95"/>
      <c r="Q21" s="95"/>
      <c r="R21" s="180">
        <f t="shared" si="2"/>
        <v>0</v>
      </c>
    </row>
    <row r="22" s="64" customFormat="1" ht="24.75" customHeight="1" spans="1:18">
      <c r="A22" s="101" t="s">
        <v>46</v>
      </c>
      <c r="B22" s="102"/>
      <c r="C22" s="103">
        <f t="shared" ref="C22:C36" si="8">SUM(D22:Q22)</f>
        <v>595983</v>
      </c>
      <c r="D22" s="104">
        <f t="shared" ref="D22:Q22" si="9">SUM(D23:D36)</f>
        <v>90679</v>
      </c>
      <c r="E22" s="103">
        <f t="shared" si="9"/>
        <v>19000</v>
      </c>
      <c r="F22" s="103">
        <f t="shared" si="9"/>
        <v>43576</v>
      </c>
      <c r="G22" s="103">
        <f t="shared" si="9"/>
        <v>93369</v>
      </c>
      <c r="H22" s="103">
        <f t="shared" si="9"/>
        <v>39719</v>
      </c>
      <c r="I22" s="103">
        <f t="shared" si="9"/>
        <v>37413</v>
      </c>
      <c r="J22" s="103">
        <f t="shared" si="9"/>
        <v>56487</v>
      </c>
      <c r="K22" s="103">
        <f t="shared" si="9"/>
        <v>44899</v>
      </c>
      <c r="L22" s="103">
        <f t="shared" si="9"/>
        <v>45182</v>
      </c>
      <c r="M22" s="103">
        <f t="shared" si="9"/>
        <v>28819</v>
      </c>
      <c r="N22" s="103">
        <f t="shared" si="9"/>
        <v>24685</v>
      </c>
      <c r="O22" s="103">
        <f t="shared" si="9"/>
        <v>34092</v>
      </c>
      <c r="P22" s="103">
        <f t="shared" si="9"/>
        <v>23994</v>
      </c>
      <c r="Q22" s="103">
        <f t="shared" si="9"/>
        <v>14069</v>
      </c>
      <c r="R22" s="180">
        <f t="shared" si="2"/>
        <v>486304</v>
      </c>
    </row>
    <row r="23" s="66" customFormat="1" ht="24.75" customHeight="1" spans="1:18">
      <c r="A23" s="118" t="s">
        <v>47</v>
      </c>
      <c r="B23" s="119" t="s">
        <v>48</v>
      </c>
      <c r="C23" s="120">
        <f t="shared" si="8"/>
        <v>222976</v>
      </c>
      <c r="D23" s="121">
        <v>30111</v>
      </c>
      <c r="E23" s="122"/>
      <c r="F23" s="122">
        <v>4168</v>
      </c>
      <c r="G23" s="122">
        <v>44647</v>
      </c>
      <c r="H23" s="122">
        <v>15790</v>
      </c>
      <c r="I23" s="122">
        <v>14546</v>
      </c>
      <c r="J23" s="122">
        <v>25404</v>
      </c>
      <c r="K23" s="122">
        <v>20260</v>
      </c>
      <c r="L23" s="122">
        <v>20747</v>
      </c>
      <c r="M23" s="122">
        <v>9839</v>
      </c>
      <c r="N23" s="122">
        <v>7884</v>
      </c>
      <c r="O23" s="122">
        <v>14611</v>
      </c>
      <c r="P23" s="122">
        <v>8525</v>
      </c>
      <c r="Q23" s="122">
        <v>6444</v>
      </c>
      <c r="R23" s="181">
        <f t="shared" si="2"/>
        <v>192865</v>
      </c>
    </row>
    <row r="24" s="67" customFormat="1" ht="24.75" customHeight="1" spans="1:18">
      <c r="A24" s="123" t="s">
        <v>49</v>
      </c>
      <c r="B24" s="124" t="s">
        <v>50</v>
      </c>
      <c r="C24" s="120">
        <f t="shared" si="8"/>
        <v>16693</v>
      </c>
      <c r="D24" s="125">
        <v>1419</v>
      </c>
      <c r="E24" s="126"/>
      <c r="F24" s="127">
        <v>1886</v>
      </c>
      <c r="G24" s="127">
        <v>2483</v>
      </c>
      <c r="H24" s="127">
        <v>1204</v>
      </c>
      <c r="I24" s="127">
        <v>1317</v>
      </c>
      <c r="J24" s="127">
        <v>1649</v>
      </c>
      <c r="K24" s="127">
        <v>1283</v>
      </c>
      <c r="L24" s="127">
        <v>1304</v>
      </c>
      <c r="M24" s="127">
        <v>972</v>
      </c>
      <c r="N24" s="127">
        <v>869</v>
      </c>
      <c r="O24" s="127">
        <v>1034</v>
      </c>
      <c r="P24" s="127">
        <v>855</v>
      </c>
      <c r="Q24" s="127">
        <v>418</v>
      </c>
      <c r="R24" s="180">
        <f t="shared" si="2"/>
        <v>15274</v>
      </c>
    </row>
    <row r="25" s="67" customFormat="1" ht="24.75" customHeight="1" spans="1:18">
      <c r="A25" s="123" t="s">
        <v>51</v>
      </c>
      <c r="B25" s="124" t="s">
        <v>52</v>
      </c>
      <c r="C25" s="120">
        <f t="shared" si="8"/>
        <v>17732</v>
      </c>
      <c r="D25" s="128">
        <v>1468</v>
      </c>
      <c r="E25" s="126"/>
      <c r="F25" s="129">
        <v>1950</v>
      </c>
      <c r="G25" s="129">
        <v>2699</v>
      </c>
      <c r="H25" s="129">
        <v>1282</v>
      </c>
      <c r="I25" s="129">
        <v>1387</v>
      </c>
      <c r="J25" s="129">
        <v>1752</v>
      </c>
      <c r="K25" s="129">
        <v>1410</v>
      </c>
      <c r="L25" s="129">
        <v>1447</v>
      </c>
      <c r="M25" s="129">
        <v>1004</v>
      </c>
      <c r="N25" s="129">
        <v>908</v>
      </c>
      <c r="O25" s="129">
        <v>1098</v>
      </c>
      <c r="P25" s="129">
        <v>894</v>
      </c>
      <c r="Q25" s="129">
        <v>433</v>
      </c>
      <c r="R25" s="180">
        <f t="shared" si="2"/>
        <v>16264</v>
      </c>
    </row>
    <row r="26" s="67" customFormat="1" ht="24.75" customHeight="1" spans="1:18">
      <c r="A26" s="123" t="s">
        <v>53</v>
      </c>
      <c r="B26" s="124" t="s">
        <v>54</v>
      </c>
      <c r="C26" s="120">
        <f t="shared" si="8"/>
        <v>31367</v>
      </c>
      <c r="D26" s="128">
        <v>4513</v>
      </c>
      <c r="E26" s="126"/>
      <c r="F26" s="129">
        <v>3534</v>
      </c>
      <c r="G26" s="129">
        <v>5417</v>
      </c>
      <c r="H26" s="129">
        <v>2016</v>
      </c>
      <c r="I26" s="129">
        <v>1958</v>
      </c>
      <c r="J26" s="129">
        <v>3207</v>
      </c>
      <c r="K26" s="129">
        <v>2388</v>
      </c>
      <c r="L26" s="129">
        <v>2581</v>
      </c>
      <c r="M26" s="129">
        <v>1377</v>
      </c>
      <c r="N26" s="129">
        <v>1198</v>
      </c>
      <c r="O26" s="129">
        <v>1583</v>
      </c>
      <c r="P26" s="129">
        <v>1187</v>
      </c>
      <c r="Q26" s="129">
        <v>408</v>
      </c>
      <c r="R26" s="180">
        <f t="shared" si="2"/>
        <v>26854</v>
      </c>
    </row>
    <row r="27" s="67" customFormat="1" ht="24.75" customHeight="1" spans="1:18">
      <c r="A27" s="123" t="s">
        <v>55</v>
      </c>
      <c r="B27" s="124" t="s">
        <v>56</v>
      </c>
      <c r="C27" s="120">
        <f t="shared" si="8"/>
        <v>66752</v>
      </c>
      <c r="D27" s="130">
        <v>5690</v>
      </c>
      <c r="E27" s="126"/>
      <c r="F27" s="131">
        <v>7848</v>
      </c>
      <c r="G27" s="132">
        <v>9924</v>
      </c>
      <c r="H27" s="133">
        <v>4950</v>
      </c>
      <c r="I27" s="169">
        <v>5038</v>
      </c>
      <c r="J27" s="170">
        <v>6218</v>
      </c>
      <c r="K27" s="171">
        <v>5174</v>
      </c>
      <c r="L27" s="171">
        <v>5206</v>
      </c>
      <c r="M27" s="172">
        <v>4064</v>
      </c>
      <c r="N27" s="173">
        <v>3412</v>
      </c>
      <c r="O27" s="174">
        <v>4336</v>
      </c>
      <c r="P27" s="174">
        <v>3228</v>
      </c>
      <c r="Q27" s="174">
        <v>1664</v>
      </c>
      <c r="R27" s="180">
        <f t="shared" si="2"/>
        <v>61062</v>
      </c>
    </row>
    <row r="28" s="67" customFormat="1" ht="24.75" customHeight="1" spans="1:18">
      <c r="A28" s="123" t="s">
        <v>57</v>
      </c>
      <c r="B28" s="124" t="s">
        <v>58</v>
      </c>
      <c r="C28" s="120">
        <f t="shared" si="8"/>
        <v>121196</v>
      </c>
      <c r="D28" s="134">
        <v>10503</v>
      </c>
      <c r="E28" s="126"/>
      <c r="F28" s="135">
        <v>13747</v>
      </c>
      <c r="G28" s="135">
        <v>17509</v>
      </c>
      <c r="H28" s="135">
        <v>9387</v>
      </c>
      <c r="I28" s="135">
        <v>8859</v>
      </c>
      <c r="J28" s="135">
        <v>11640</v>
      </c>
      <c r="K28" s="135">
        <v>9293</v>
      </c>
      <c r="L28" s="135">
        <v>9031</v>
      </c>
      <c r="M28" s="135">
        <v>7479</v>
      </c>
      <c r="N28" s="135">
        <v>6837</v>
      </c>
      <c r="O28" s="135">
        <v>7997</v>
      </c>
      <c r="P28" s="135">
        <v>5621</v>
      </c>
      <c r="Q28" s="135">
        <v>3293</v>
      </c>
      <c r="R28" s="180">
        <f t="shared" si="2"/>
        <v>110693</v>
      </c>
    </row>
    <row r="29" s="68" customFormat="1" ht="24.75" customHeight="1" spans="1:18">
      <c r="A29" s="123" t="s">
        <v>59</v>
      </c>
      <c r="B29" s="94" t="s">
        <v>60</v>
      </c>
      <c r="C29" s="120">
        <f t="shared" si="8"/>
        <v>1428</v>
      </c>
      <c r="D29" s="136">
        <v>700</v>
      </c>
      <c r="E29" s="137"/>
      <c r="F29" s="137">
        <v>108</v>
      </c>
      <c r="G29" s="137">
        <v>84</v>
      </c>
      <c r="H29" s="137">
        <v>60</v>
      </c>
      <c r="I29" s="137">
        <v>40</v>
      </c>
      <c r="J29" s="137">
        <v>64</v>
      </c>
      <c r="K29" s="137">
        <v>92</v>
      </c>
      <c r="L29" s="137">
        <v>72</v>
      </c>
      <c r="M29" s="137">
        <v>76</v>
      </c>
      <c r="N29" s="137">
        <v>20</v>
      </c>
      <c r="O29" s="137">
        <v>44</v>
      </c>
      <c r="P29" s="137">
        <v>20</v>
      </c>
      <c r="Q29" s="137">
        <v>48</v>
      </c>
      <c r="R29" s="180">
        <f t="shared" si="2"/>
        <v>728</v>
      </c>
    </row>
    <row r="30" s="69" customFormat="1" ht="24.75" customHeight="1" spans="1:18">
      <c r="A30" s="138" t="s">
        <v>61</v>
      </c>
      <c r="B30" s="119" t="s">
        <v>62</v>
      </c>
      <c r="C30" s="120">
        <f t="shared" si="8"/>
        <v>17397</v>
      </c>
      <c r="D30" s="139">
        <v>17397</v>
      </c>
      <c r="E30" s="140"/>
      <c r="F30" s="140"/>
      <c r="G30" s="140"/>
      <c r="H30" s="140"/>
      <c r="I30" s="140"/>
      <c r="J30" s="140"/>
      <c r="K30" s="140"/>
      <c r="L30" s="140"/>
      <c r="M30" s="140"/>
      <c r="N30" s="140"/>
      <c r="O30" s="140"/>
      <c r="P30" s="140"/>
      <c r="Q30" s="140"/>
      <c r="R30" s="181">
        <f t="shared" si="2"/>
        <v>0</v>
      </c>
    </row>
    <row r="31" s="65" customFormat="1" ht="24.75" customHeight="1" spans="1:18">
      <c r="A31" s="123" t="s">
        <v>63</v>
      </c>
      <c r="B31" s="141" t="s">
        <v>64</v>
      </c>
      <c r="C31" s="120">
        <f t="shared" si="8"/>
        <v>56800</v>
      </c>
      <c r="D31" s="130">
        <v>15946</v>
      </c>
      <c r="E31" s="142"/>
      <c r="F31" s="142">
        <v>5966</v>
      </c>
      <c r="G31" s="142">
        <v>7248</v>
      </c>
      <c r="H31" s="142">
        <v>3524</v>
      </c>
      <c r="I31" s="142">
        <v>2966</v>
      </c>
      <c r="J31" s="142">
        <v>4598</v>
      </c>
      <c r="K31" s="175">
        <v>3360</v>
      </c>
      <c r="L31" s="175">
        <v>3248</v>
      </c>
      <c r="M31" s="175">
        <v>2320</v>
      </c>
      <c r="N31" s="175">
        <v>2412</v>
      </c>
      <c r="O31" s="175">
        <v>2256</v>
      </c>
      <c r="P31" s="176">
        <v>2102</v>
      </c>
      <c r="Q31" s="176">
        <v>854</v>
      </c>
      <c r="R31" s="180">
        <f t="shared" si="2"/>
        <v>40854</v>
      </c>
    </row>
    <row r="32" s="68" customFormat="1" ht="24.75" customHeight="1" spans="1:18">
      <c r="A32" s="123" t="s">
        <v>65</v>
      </c>
      <c r="B32" s="141" t="s">
        <v>66</v>
      </c>
      <c r="C32" s="120">
        <f t="shared" si="8"/>
        <v>13600</v>
      </c>
      <c r="D32" s="136">
        <v>2932</v>
      </c>
      <c r="E32" s="137"/>
      <c r="F32" s="108">
        <v>1416</v>
      </c>
      <c r="G32" s="108">
        <v>1728</v>
      </c>
      <c r="H32" s="108">
        <v>852</v>
      </c>
      <c r="I32" s="108">
        <v>780</v>
      </c>
      <c r="J32" s="108">
        <v>1308</v>
      </c>
      <c r="K32" s="108">
        <v>900</v>
      </c>
      <c r="L32" s="108">
        <v>852</v>
      </c>
      <c r="M32" s="108">
        <v>624</v>
      </c>
      <c r="N32" s="108">
        <v>696</v>
      </c>
      <c r="O32" s="108">
        <v>720</v>
      </c>
      <c r="P32" s="108">
        <v>552</v>
      </c>
      <c r="Q32" s="108">
        <v>240</v>
      </c>
      <c r="R32" s="180">
        <f t="shared" si="2"/>
        <v>10668</v>
      </c>
    </row>
    <row r="33" s="68" customFormat="1" ht="24.75" customHeight="1" spans="1:18">
      <c r="A33" s="123" t="s">
        <v>67</v>
      </c>
      <c r="B33" s="141" t="s">
        <v>68</v>
      </c>
      <c r="C33" s="105">
        <f t="shared" si="8"/>
        <v>525</v>
      </c>
      <c r="D33" s="136"/>
      <c r="E33" s="137"/>
      <c r="F33" s="108">
        <v>140</v>
      </c>
      <c r="G33" s="108">
        <v>77</v>
      </c>
      <c r="H33" s="108">
        <v>31</v>
      </c>
      <c r="I33" s="108">
        <v>25</v>
      </c>
      <c r="J33" s="108">
        <v>31</v>
      </c>
      <c r="K33" s="108">
        <v>35</v>
      </c>
      <c r="L33" s="108">
        <v>33</v>
      </c>
      <c r="M33" s="108">
        <v>51</v>
      </c>
      <c r="N33" s="108">
        <v>21</v>
      </c>
      <c r="O33" s="108">
        <v>20</v>
      </c>
      <c r="P33" s="108">
        <v>48</v>
      </c>
      <c r="Q33" s="108">
        <v>13</v>
      </c>
      <c r="R33" s="180"/>
    </row>
    <row r="34" s="68" customFormat="1" ht="24.75" customHeight="1" spans="1:18">
      <c r="A34" s="123" t="s">
        <v>69</v>
      </c>
      <c r="B34" s="141" t="s">
        <v>70</v>
      </c>
      <c r="C34" s="105">
        <f t="shared" si="8"/>
        <v>10517</v>
      </c>
      <c r="D34" s="136"/>
      <c r="E34" s="137"/>
      <c r="F34" s="137">
        <v>2813</v>
      </c>
      <c r="G34" s="137">
        <v>1553</v>
      </c>
      <c r="H34" s="137">
        <v>623</v>
      </c>
      <c r="I34" s="137">
        <v>497</v>
      </c>
      <c r="J34" s="137">
        <v>616</v>
      </c>
      <c r="K34" s="137">
        <v>704</v>
      </c>
      <c r="L34" s="137">
        <v>661</v>
      </c>
      <c r="M34" s="137">
        <v>1013</v>
      </c>
      <c r="N34" s="137">
        <v>428</v>
      </c>
      <c r="O34" s="137">
        <v>393</v>
      </c>
      <c r="P34" s="137">
        <v>962</v>
      </c>
      <c r="Q34" s="137">
        <v>254</v>
      </c>
      <c r="R34" s="180">
        <f t="shared" ref="R34:R44" si="10">SUM(F34:Q34)</f>
        <v>10517</v>
      </c>
    </row>
    <row r="35" s="68" customFormat="1" ht="24.75" customHeight="1" spans="1:18">
      <c r="A35" s="123" t="s">
        <v>69</v>
      </c>
      <c r="B35" s="141" t="s">
        <v>71</v>
      </c>
      <c r="C35" s="105">
        <f t="shared" si="8"/>
        <v>1900</v>
      </c>
      <c r="D35" s="136"/>
      <c r="E35" s="137">
        <v>1900</v>
      </c>
      <c r="F35" s="137"/>
      <c r="G35" s="137"/>
      <c r="H35" s="137"/>
      <c r="I35" s="137"/>
      <c r="J35" s="137"/>
      <c r="K35" s="137"/>
      <c r="L35" s="137"/>
      <c r="M35" s="137"/>
      <c r="N35" s="137"/>
      <c r="O35" s="137"/>
      <c r="P35" s="137"/>
      <c r="Q35" s="137"/>
      <c r="R35" s="180">
        <f t="shared" si="10"/>
        <v>0</v>
      </c>
    </row>
    <row r="36" s="68" customFormat="1" ht="24.75" customHeight="1" spans="1:18">
      <c r="A36" s="123" t="s">
        <v>69</v>
      </c>
      <c r="B36" s="141" t="s">
        <v>72</v>
      </c>
      <c r="C36" s="105">
        <f t="shared" si="8"/>
        <v>17100</v>
      </c>
      <c r="D36" s="136"/>
      <c r="E36" s="137">
        <v>17100</v>
      </c>
      <c r="F36" s="137"/>
      <c r="G36" s="137"/>
      <c r="H36" s="137"/>
      <c r="I36" s="137"/>
      <c r="J36" s="137"/>
      <c r="K36" s="137"/>
      <c r="L36" s="137"/>
      <c r="M36" s="137"/>
      <c r="N36" s="137"/>
      <c r="O36" s="137"/>
      <c r="P36" s="137"/>
      <c r="Q36" s="137"/>
      <c r="R36" s="180">
        <f t="shared" si="10"/>
        <v>0</v>
      </c>
    </row>
    <row r="37" s="68" customFormat="1" ht="24.75" customHeight="1" spans="1:18">
      <c r="A37" s="123"/>
      <c r="B37" s="141"/>
      <c r="C37" s="143"/>
      <c r="D37" s="144"/>
      <c r="E37" s="145"/>
      <c r="F37" s="145"/>
      <c r="G37" s="145"/>
      <c r="H37" s="145"/>
      <c r="I37" s="145"/>
      <c r="J37" s="145"/>
      <c r="K37" s="177"/>
      <c r="L37" s="177"/>
      <c r="M37" s="177"/>
      <c r="N37" s="177"/>
      <c r="O37" s="177"/>
      <c r="P37" s="178"/>
      <c r="Q37" s="178"/>
      <c r="R37" s="180">
        <f t="shared" si="10"/>
        <v>0</v>
      </c>
    </row>
    <row r="38" s="64" customFormat="1" ht="24.75" customHeight="1" spans="1:18">
      <c r="A38" s="101" t="s">
        <v>73</v>
      </c>
      <c r="B38" s="146"/>
      <c r="C38" s="103">
        <f t="shared" ref="C38:C51" si="11">SUM(D38:Q38)</f>
        <v>352904</v>
      </c>
      <c r="D38" s="147">
        <f>SUM(D39:D40)</f>
        <v>0</v>
      </c>
      <c r="E38" s="148">
        <f>SUM(E39:E40)</f>
        <v>0</v>
      </c>
      <c r="F38" s="148">
        <f t="shared" ref="F38:Q38" si="12">SUM(F39:F47)</f>
        <v>23605</v>
      </c>
      <c r="G38" s="148">
        <f t="shared" si="12"/>
        <v>61380</v>
      </c>
      <c r="H38" s="148">
        <f t="shared" si="12"/>
        <v>34104</v>
      </c>
      <c r="I38" s="148">
        <f t="shared" si="12"/>
        <v>26824</v>
      </c>
      <c r="J38" s="148">
        <f t="shared" si="12"/>
        <v>43399</v>
      </c>
      <c r="K38" s="148">
        <f t="shared" si="12"/>
        <v>36908</v>
      </c>
      <c r="L38" s="148">
        <f t="shared" si="12"/>
        <v>26143</v>
      </c>
      <c r="M38" s="148">
        <f t="shared" si="12"/>
        <v>20681</v>
      </c>
      <c r="N38" s="148">
        <f t="shared" si="12"/>
        <v>17174</v>
      </c>
      <c r="O38" s="148">
        <f t="shared" si="12"/>
        <v>31067</v>
      </c>
      <c r="P38" s="148">
        <f t="shared" si="12"/>
        <v>20686</v>
      </c>
      <c r="Q38" s="148">
        <f t="shared" si="12"/>
        <v>10933</v>
      </c>
      <c r="R38" s="180">
        <f t="shared" si="10"/>
        <v>352904</v>
      </c>
    </row>
    <row r="39" s="65" customFormat="1" ht="24.75" customHeight="1" spans="1:18">
      <c r="A39" s="149" t="s">
        <v>74</v>
      </c>
      <c r="B39" s="149" t="s">
        <v>75</v>
      </c>
      <c r="C39" s="150">
        <f t="shared" si="11"/>
        <v>69671</v>
      </c>
      <c r="D39" s="151"/>
      <c r="E39" s="152"/>
      <c r="F39" s="152">
        <v>6502</v>
      </c>
      <c r="G39" s="152">
        <v>12550</v>
      </c>
      <c r="H39" s="152">
        <v>5999</v>
      </c>
      <c r="I39" s="152">
        <v>4683</v>
      </c>
      <c r="J39" s="152">
        <v>7616</v>
      </c>
      <c r="K39" s="152">
        <v>8137</v>
      </c>
      <c r="L39" s="152">
        <v>6401</v>
      </c>
      <c r="M39" s="152">
        <v>3756</v>
      </c>
      <c r="N39" s="152">
        <v>3464</v>
      </c>
      <c r="O39" s="152">
        <v>5455</v>
      </c>
      <c r="P39" s="152">
        <v>3664</v>
      </c>
      <c r="Q39" s="152">
        <v>1444</v>
      </c>
      <c r="R39" s="180">
        <f t="shared" si="10"/>
        <v>69671</v>
      </c>
    </row>
    <row r="40" s="65" customFormat="1" ht="24.75" customHeight="1" spans="1:18">
      <c r="A40" s="149" t="s">
        <v>76</v>
      </c>
      <c r="B40" s="149" t="s">
        <v>77</v>
      </c>
      <c r="C40" s="150">
        <f t="shared" si="11"/>
        <v>2137</v>
      </c>
      <c r="D40" s="151"/>
      <c r="E40" s="152"/>
      <c r="F40" s="152">
        <v>204</v>
      </c>
      <c r="G40" s="152">
        <v>367</v>
      </c>
      <c r="H40" s="152">
        <v>247</v>
      </c>
      <c r="I40" s="152">
        <v>192</v>
      </c>
      <c r="J40" s="152">
        <v>197</v>
      </c>
      <c r="K40" s="152">
        <v>308</v>
      </c>
      <c r="L40" s="152">
        <v>102</v>
      </c>
      <c r="M40" s="152">
        <v>127</v>
      </c>
      <c r="N40" s="152">
        <v>103</v>
      </c>
      <c r="O40" s="152">
        <v>125</v>
      </c>
      <c r="P40" s="152">
        <v>111</v>
      </c>
      <c r="Q40" s="152">
        <v>54</v>
      </c>
      <c r="R40" s="180">
        <f t="shared" si="10"/>
        <v>2137</v>
      </c>
    </row>
    <row r="41" s="65" customFormat="1" ht="24.75" customHeight="1" spans="1:18">
      <c r="A41" s="149" t="s">
        <v>78</v>
      </c>
      <c r="B41" s="149" t="s">
        <v>79</v>
      </c>
      <c r="C41" s="150">
        <f t="shared" si="11"/>
        <v>7926</v>
      </c>
      <c r="D41" s="151"/>
      <c r="E41" s="152"/>
      <c r="F41" s="152">
        <v>757</v>
      </c>
      <c r="G41" s="152">
        <v>1360</v>
      </c>
      <c r="H41" s="152">
        <v>917</v>
      </c>
      <c r="I41" s="152">
        <v>711</v>
      </c>
      <c r="J41" s="152">
        <v>732</v>
      </c>
      <c r="K41" s="152">
        <v>1144</v>
      </c>
      <c r="L41" s="152">
        <v>380</v>
      </c>
      <c r="M41" s="152">
        <v>470</v>
      </c>
      <c r="N41" s="152">
        <v>383</v>
      </c>
      <c r="O41" s="152">
        <v>462</v>
      </c>
      <c r="P41" s="152">
        <v>412</v>
      </c>
      <c r="Q41" s="152">
        <v>198</v>
      </c>
      <c r="R41" s="180">
        <f t="shared" si="10"/>
        <v>7926</v>
      </c>
    </row>
    <row r="42" s="65" customFormat="1" ht="24.75" customHeight="1" spans="1:18">
      <c r="A42" s="149" t="s">
        <v>80</v>
      </c>
      <c r="B42" s="149" t="s">
        <v>81</v>
      </c>
      <c r="C42" s="150">
        <f t="shared" si="11"/>
        <v>2320</v>
      </c>
      <c r="D42" s="151"/>
      <c r="E42" s="152"/>
      <c r="F42" s="152">
        <v>214</v>
      </c>
      <c r="G42" s="152">
        <v>511</v>
      </c>
      <c r="H42" s="152">
        <v>208</v>
      </c>
      <c r="I42" s="152">
        <v>123</v>
      </c>
      <c r="J42" s="152">
        <v>281</v>
      </c>
      <c r="K42" s="152">
        <v>283</v>
      </c>
      <c r="L42" s="152">
        <v>169</v>
      </c>
      <c r="M42" s="152">
        <v>134</v>
      </c>
      <c r="N42" s="152">
        <v>116</v>
      </c>
      <c r="O42" s="152">
        <v>155</v>
      </c>
      <c r="P42" s="152">
        <v>89</v>
      </c>
      <c r="Q42" s="152">
        <v>37</v>
      </c>
      <c r="R42" s="180">
        <f t="shared" si="10"/>
        <v>2320</v>
      </c>
    </row>
    <row r="43" s="65" customFormat="1" ht="24.75" customHeight="1" spans="1:18">
      <c r="A43" s="149" t="s">
        <v>82</v>
      </c>
      <c r="B43" s="149" t="s">
        <v>83</v>
      </c>
      <c r="C43" s="150">
        <f t="shared" si="11"/>
        <v>9056</v>
      </c>
      <c r="D43" s="151"/>
      <c r="E43" s="152"/>
      <c r="F43" s="152">
        <v>929</v>
      </c>
      <c r="G43" s="152">
        <v>1283</v>
      </c>
      <c r="H43" s="152">
        <v>273</v>
      </c>
      <c r="I43" s="152">
        <v>918</v>
      </c>
      <c r="J43" s="152">
        <v>1862</v>
      </c>
      <c r="K43" s="152">
        <v>1168</v>
      </c>
      <c r="L43" s="152">
        <v>772</v>
      </c>
      <c r="M43" s="152">
        <v>374</v>
      </c>
      <c r="N43" s="152">
        <v>285</v>
      </c>
      <c r="O43" s="152">
        <v>482</v>
      </c>
      <c r="P43" s="152">
        <v>533</v>
      </c>
      <c r="Q43" s="152">
        <v>177</v>
      </c>
      <c r="R43" s="180">
        <f t="shared" si="10"/>
        <v>9056</v>
      </c>
    </row>
    <row r="44" s="65" customFormat="1" ht="24.75" customHeight="1" spans="1:18">
      <c r="A44" s="149" t="s">
        <v>84</v>
      </c>
      <c r="B44" s="149" t="s">
        <v>85</v>
      </c>
      <c r="C44" s="153">
        <f t="shared" si="11"/>
        <v>214268</v>
      </c>
      <c r="D44" s="151"/>
      <c r="E44" s="152"/>
      <c r="F44" s="152">
        <v>12702</v>
      </c>
      <c r="G44" s="152">
        <v>36851</v>
      </c>
      <c r="H44" s="152">
        <v>21519</v>
      </c>
      <c r="I44" s="152">
        <v>16469</v>
      </c>
      <c r="J44" s="152">
        <v>26842</v>
      </c>
      <c r="K44" s="152">
        <v>20983</v>
      </c>
      <c r="L44" s="152">
        <v>14867</v>
      </c>
      <c r="M44" s="152">
        <v>12912</v>
      </c>
      <c r="N44" s="152">
        <v>10508</v>
      </c>
      <c r="O44" s="152">
        <v>20156</v>
      </c>
      <c r="P44" s="152">
        <v>13063</v>
      </c>
      <c r="Q44" s="152">
        <v>7396</v>
      </c>
      <c r="R44" s="180">
        <f t="shared" si="10"/>
        <v>214268</v>
      </c>
    </row>
    <row r="45" s="65" customFormat="1" ht="24.75" customHeight="1" spans="1:18">
      <c r="A45" s="149" t="s">
        <v>86</v>
      </c>
      <c r="B45" s="149" t="s">
        <v>87</v>
      </c>
      <c r="C45" s="153">
        <f t="shared" si="11"/>
        <v>982</v>
      </c>
      <c r="D45" s="151"/>
      <c r="E45" s="152"/>
      <c r="F45" s="152">
        <v>93</v>
      </c>
      <c r="G45" s="152">
        <v>176</v>
      </c>
      <c r="H45" s="152">
        <v>116</v>
      </c>
      <c r="I45" s="152">
        <v>89</v>
      </c>
      <c r="J45" s="152">
        <v>89</v>
      </c>
      <c r="K45" s="152">
        <v>137</v>
      </c>
      <c r="L45" s="152">
        <v>51</v>
      </c>
      <c r="M45" s="152">
        <v>58</v>
      </c>
      <c r="N45" s="152">
        <v>42</v>
      </c>
      <c r="O45" s="152">
        <v>51</v>
      </c>
      <c r="P45" s="152">
        <v>52</v>
      </c>
      <c r="Q45" s="152">
        <v>28</v>
      </c>
      <c r="R45" s="180"/>
    </row>
    <row r="46" s="65" customFormat="1" ht="24.75" customHeight="1" spans="1:18">
      <c r="A46" s="149" t="s">
        <v>88</v>
      </c>
      <c r="B46" s="149" t="s">
        <v>89</v>
      </c>
      <c r="C46" s="153">
        <f t="shared" si="11"/>
        <v>4422</v>
      </c>
      <c r="D46" s="151"/>
      <c r="E46" s="152"/>
      <c r="F46" s="152">
        <v>397</v>
      </c>
      <c r="G46" s="152">
        <v>803</v>
      </c>
      <c r="H46" s="152">
        <v>437</v>
      </c>
      <c r="I46" s="152">
        <v>238</v>
      </c>
      <c r="J46" s="152">
        <v>598</v>
      </c>
      <c r="K46" s="152">
        <v>534</v>
      </c>
      <c r="L46" s="152">
        <v>312</v>
      </c>
      <c r="M46" s="152">
        <v>261</v>
      </c>
      <c r="N46" s="152">
        <v>249</v>
      </c>
      <c r="O46" s="152">
        <v>314</v>
      </c>
      <c r="P46" s="152">
        <v>196</v>
      </c>
      <c r="Q46" s="152">
        <v>83</v>
      </c>
      <c r="R46" s="180"/>
    </row>
    <row r="47" s="65" customFormat="1" ht="24.75" customHeight="1" spans="1:18">
      <c r="A47" s="149" t="s">
        <v>84</v>
      </c>
      <c r="B47" s="149" t="s">
        <v>90</v>
      </c>
      <c r="C47" s="153">
        <f t="shared" si="11"/>
        <v>42122</v>
      </c>
      <c r="D47" s="151"/>
      <c r="E47" s="152"/>
      <c r="F47" s="152">
        <v>1807</v>
      </c>
      <c r="G47" s="152">
        <v>7479</v>
      </c>
      <c r="H47" s="152">
        <v>4388</v>
      </c>
      <c r="I47" s="152">
        <v>3401</v>
      </c>
      <c r="J47" s="152">
        <v>5182</v>
      </c>
      <c r="K47" s="152">
        <v>4214</v>
      </c>
      <c r="L47" s="152">
        <v>3089</v>
      </c>
      <c r="M47" s="152">
        <v>2589</v>
      </c>
      <c r="N47" s="152">
        <v>2024</v>
      </c>
      <c r="O47" s="152">
        <v>3867</v>
      </c>
      <c r="P47" s="152">
        <v>2566</v>
      </c>
      <c r="Q47" s="152">
        <v>1516</v>
      </c>
      <c r="R47" s="180"/>
    </row>
    <row r="48" s="64" customFormat="1" ht="24.75" customHeight="1" spans="1:18">
      <c r="A48" s="101" t="s">
        <v>91</v>
      </c>
      <c r="B48" s="102"/>
      <c r="C48" s="103">
        <f t="shared" si="11"/>
        <v>34888</v>
      </c>
      <c r="D48" s="154">
        <f t="shared" ref="D48:Q48" si="13">SUM(D49:D51)</f>
        <v>6586</v>
      </c>
      <c r="E48" s="155">
        <f t="shared" si="13"/>
        <v>28</v>
      </c>
      <c r="F48" s="155">
        <f t="shared" si="13"/>
        <v>3072</v>
      </c>
      <c r="G48" s="155">
        <f t="shared" si="13"/>
        <v>5553</v>
      </c>
      <c r="H48" s="155">
        <f t="shared" si="13"/>
        <v>2535</v>
      </c>
      <c r="I48" s="155">
        <f t="shared" si="13"/>
        <v>1626</v>
      </c>
      <c r="J48" s="155">
        <f t="shared" si="13"/>
        <v>3736</v>
      </c>
      <c r="K48" s="155">
        <f t="shared" si="13"/>
        <v>3423</v>
      </c>
      <c r="L48" s="155">
        <f t="shared" si="13"/>
        <v>2291</v>
      </c>
      <c r="M48" s="155">
        <f t="shared" si="13"/>
        <v>1316</v>
      </c>
      <c r="N48" s="155">
        <f t="shared" si="13"/>
        <v>1533</v>
      </c>
      <c r="O48" s="155">
        <f t="shared" si="13"/>
        <v>1963</v>
      </c>
      <c r="P48" s="155">
        <f t="shared" si="13"/>
        <v>811</v>
      </c>
      <c r="Q48" s="155">
        <f t="shared" si="13"/>
        <v>415</v>
      </c>
      <c r="R48" s="180">
        <f t="shared" ref="R48:R54" si="14">SUM(F48:Q48)</f>
        <v>28274</v>
      </c>
    </row>
    <row r="49" s="65" customFormat="1" ht="24.75" customHeight="1" spans="1:18">
      <c r="A49" s="149" t="s">
        <v>92</v>
      </c>
      <c r="B49" s="149" t="s">
        <v>93</v>
      </c>
      <c r="C49" s="105">
        <f t="shared" si="11"/>
        <v>152</v>
      </c>
      <c r="D49" s="130">
        <v>53</v>
      </c>
      <c r="E49" s="142"/>
      <c r="F49" s="142">
        <v>15</v>
      </c>
      <c r="G49" s="142">
        <v>22</v>
      </c>
      <c r="H49" s="142">
        <v>4</v>
      </c>
      <c r="I49" s="142">
        <v>2</v>
      </c>
      <c r="J49" s="142">
        <v>14</v>
      </c>
      <c r="K49" s="176">
        <v>14</v>
      </c>
      <c r="L49" s="176">
        <v>7</v>
      </c>
      <c r="M49" s="176">
        <v>8</v>
      </c>
      <c r="N49" s="176">
        <v>6</v>
      </c>
      <c r="O49" s="176">
        <v>4</v>
      </c>
      <c r="P49" s="176">
        <v>0</v>
      </c>
      <c r="Q49" s="176">
        <v>3</v>
      </c>
      <c r="R49" s="180">
        <f t="shared" si="14"/>
        <v>99</v>
      </c>
    </row>
    <row r="50" s="65" customFormat="1" ht="24.75" customHeight="1" spans="1:18">
      <c r="A50" s="149" t="s">
        <v>92</v>
      </c>
      <c r="B50" s="149" t="s">
        <v>94</v>
      </c>
      <c r="C50" s="105">
        <f t="shared" si="11"/>
        <v>34636</v>
      </c>
      <c r="D50" s="130">
        <v>6433</v>
      </c>
      <c r="E50" s="142">
        <v>28</v>
      </c>
      <c r="F50" s="142">
        <v>3057</v>
      </c>
      <c r="G50" s="142">
        <v>5531</v>
      </c>
      <c r="H50" s="142">
        <v>2531</v>
      </c>
      <c r="I50" s="142">
        <v>1624</v>
      </c>
      <c r="J50" s="142">
        <v>3722</v>
      </c>
      <c r="K50" s="176">
        <v>3409</v>
      </c>
      <c r="L50" s="176">
        <v>2284</v>
      </c>
      <c r="M50" s="176">
        <v>1308</v>
      </c>
      <c r="N50" s="176">
        <v>1527</v>
      </c>
      <c r="O50" s="176">
        <v>1959</v>
      </c>
      <c r="P50" s="176">
        <v>811</v>
      </c>
      <c r="Q50" s="176">
        <v>412</v>
      </c>
      <c r="R50" s="180">
        <f t="shared" si="14"/>
        <v>28175</v>
      </c>
    </row>
    <row r="51" s="65" customFormat="1" ht="24.75" customHeight="1" spans="1:18">
      <c r="A51" s="149" t="s">
        <v>95</v>
      </c>
      <c r="B51" s="149" t="s">
        <v>96</v>
      </c>
      <c r="C51" s="105">
        <f t="shared" si="11"/>
        <v>100</v>
      </c>
      <c r="D51" s="130">
        <v>100</v>
      </c>
      <c r="E51" s="142"/>
      <c r="F51" s="142"/>
      <c r="G51" s="142"/>
      <c r="H51" s="142"/>
      <c r="I51" s="142"/>
      <c r="J51" s="142"/>
      <c r="K51" s="176"/>
      <c r="L51" s="176"/>
      <c r="M51" s="176"/>
      <c r="N51" s="176"/>
      <c r="O51" s="176"/>
      <c r="P51" s="176"/>
      <c r="Q51" s="176"/>
      <c r="R51" s="180">
        <f t="shared" si="14"/>
        <v>0</v>
      </c>
    </row>
    <row r="52" s="68" customFormat="1" ht="24.75" customHeight="1" spans="1:18">
      <c r="A52" s="156"/>
      <c r="B52" s="141"/>
      <c r="C52" s="95"/>
      <c r="D52" s="136"/>
      <c r="E52" s="137"/>
      <c r="F52" s="137"/>
      <c r="G52" s="137"/>
      <c r="H52" s="137"/>
      <c r="I52" s="137"/>
      <c r="J52" s="137"/>
      <c r="K52" s="178"/>
      <c r="L52" s="178"/>
      <c r="M52" s="178"/>
      <c r="N52" s="178"/>
      <c r="O52" s="178"/>
      <c r="P52" s="178"/>
      <c r="Q52" s="178"/>
      <c r="R52" s="180">
        <f t="shared" si="14"/>
        <v>0</v>
      </c>
    </row>
    <row r="53" s="64" customFormat="1" ht="24.75" customHeight="1" spans="1:18">
      <c r="A53" s="101" t="s">
        <v>97</v>
      </c>
      <c r="B53" s="157"/>
      <c r="C53" s="103">
        <f>SUM(D53:Q53)</f>
        <v>2447</v>
      </c>
      <c r="D53" s="147">
        <f>SUM(D54:D57)</f>
        <v>2447</v>
      </c>
      <c r="E53" s="103"/>
      <c r="F53" s="103"/>
      <c r="G53" s="103"/>
      <c r="H53" s="103"/>
      <c r="I53" s="103"/>
      <c r="J53" s="103"/>
      <c r="K53" s="103"/>
      <c r="L53" s="103"/>
      <c r="M53" s="103"/>
      <c r="N53" s="103"/>
      <c r="O53" s="103"/>
      <c r="P53" s="103"/>
      <c r="Q53" s="103"/>
      <c r="R53" s="180">
        <f t="shared" si="14"/>
        <v>0</v>
      </c>
    </row>
    <row r="54" s="62" customFormat="1" ht="24.75" customHeight="1" spans="1:18">
      <c r="A54" s="93" t="s">
        <v>98</v>
      </c>
      <c r="B54" s="124" t="s">
        <v>99</v>
      </c>
      <c r="C54" s="105">
        <f>SUM(D54:Q54)</f>
        <v>695</v>
      </c>
      <c r="D54" s="158">
        <v>695</v>
      </c>
      <c r="E54" s="95"/>
      <c r="F54" s="95"/>
      <c r="G54" s="95"/>
      <c r="H54" s="95"/>
      <c r="I54" s="95"/>
      <c r="J54" s="95"/>
      <c r="K54" s="95"/>
      <c r="L54" s="95"/>
      <c r="M54" s="95"/>
      <c r="N54" s="95"/>
      <c r="O54" s="95"/>
      <c r="P54" s="95"/>
      <c r="Q54" s="95"/>
      <c r="R54" s="180">
        <f t="shared" si="14"/>
        <v>0</v>
      </c>
    </row>
    <row r="55" s="62" customFormat="1" ht="24.75" customHeight="1" spans="1:18">
      <c r="A55" s="93" t="s">
        <v>100</v>
      </c>
      <c r="B55" s="93" t="s">
        <v>101</v>
      </c>
      <c r="C55" s="105">
        <f>SUM(D55:Q55)</f>
        <v>1688</v>
      </c>
      <c r="D55" s="158">
        <v>1688</v>
      </c>
      <c r="E55" s="95"/>
      <c r="F55" s="95"/>
      <c r="G55" s="95"/>
      <c r="H55" s="95"/>
      <c r="I55" s="95"/>
      <c r="J55" s="95"/>
      <c r="K55" s="95"/>
      <c r="L55" s="95"/>
      <c r="M55" s="95"/>
      <c r="N55" s="95"/>
      <c r="O55" s="95"/>
      <c r="P55" s="95"/>
      <c r="Q55" s="95"/>
      <c r="R55" s="180"/>
    </row>
    <row r="56" s="62" customFormat="1" ht="24.75" customHeight="1" spans="1:18">
      <c r="A56" s="93" t="s">
        <v>102</v>
      </c>
      <c r="B56" s="159" t="s">
        <v>103</v>
      </c>
      <c r="C56" s="105">
        <f>SUM(D56:Q56)</f>
        <v>64</v>
      </c>
      <c r="D56" s="113">
        <v>64</v>
      </c>
      <c r="E56" s="95"/>
      <c r="F56" s="95"/>
      <c r="G56" s="95"/>
      <c r="H56" s="95"/>
      <c r="I56" s="95"/>
      <c r="J56" s="95"/>
      <c r="K56" s="95"/>
      <c r="L56" s="95"/>
      <c r="M56" s="95"/>
      <c r="N56" s="95"/>
      <c r="O56" s="95"/>
      <c r="P56" s="95"/>
      <c r="Q56" s="95"/>
      <c r="R56" s="180">
        <f t="shared" ref="R56:R76" si="15">SUM(F56:Q56)</f>
        <v>0</v>
      </c>
    </row>
    <row r="57" s="68" customFormat="1" ht="24.75" customHeight="1" spans="1:18">
      <c r="A57" s="156"/>
      <c r="B57" s="141"/>
      <c r="C57" s="95"/>
      <c r="D57" s="113"/>
      <c r="E57" s="137"/>
      <c r="F57" s="137"/>
      <c r="G57" s="137"/>
      <c r="H57" s="137"/>
      <c r="I57" s="137"/>
      <c r="J57" s="137"/>
      <c r="K57" s="178"/>
      <c r="L57" s="178"/>
      <c r="M57" s="178"/>
      <c r="N57" s="178"/>
      <c r="O57" s="178"/>
      <c r="P57" s="178"/>
      <c r="Q57" s="178"/>
      <c r="R57" s="180">
        <f t="shared" si="15"/>
        <v>0</v>
      </c>
    </row>
    <row r="58" s="70" customFormat="1" ht="24.75" customHeight="1" spans="1:18">
      <c r="A58" s="101" t="s">
        <v>104</v>
      </c>
      <c r="B58" s="102"/>
      <c r="C58" s="103">
        <f>SUM(D58:Q58)</f>
        <v>132334</v>
      </c>
      <c r="D58" s="160">
        <f>SUM(D60)</f>
        <v>0</v>
      </c>
      <c r="E58" s="161">
        <f>SUM(E60)</f>
        <v>0</v>
      </c>
      <c r="F58" s="161">
        <f t="shared" ref="F58:Q58" si="16">SUM(F59:F60)</f>
        <v>5810</v>
      </c>
      <c r="G58" s="161">
        <f t="shared" si="16"/>
        <v>18885</v>
      </c>
      <c r="H58" s="161">
        <f t="shared" si="16"/>
        <v>8911</v>
      </c>
      <c r="I58" s="161">
        <f t="shared" si="16"/>
        <v>7867</v>
      </c>
      <c r="J58" s="161">
        <f t="shared" si="16"/>
        <v>14907</v>
      </c>
      <c r="K58" s="161">
        <f t="shared" si="16"/>
        <v>13582</v>
      </c>
      <c r="L58" s="161">
        <f t="shared" si="16"/>
        <v>13973</v>
      </c>
      <c r="M58" s="161">
        <f t="shared" si="16"/>
        <v>11263</v>
      </c>
      <c r="N58" s="161">
        <f t="shared" si="16"/>
        <v>6743</v>
      </c>
      <c r="O58" s="161">
        <f t="shared" si="16"/>
        <v>12355</v>
      </c>
      <c r="P58" s="161">
        <f t="shared" si="16"/>
        <v>9686</v>
      </c>
      <c r="Q58" s="161">
        <f t="shared" si="16"/>
        <v>8352</v>
      </c>
      <c r="R58" s="180">
        <f t="shared" si="15"/>
        <v>132334</v>
      </c>
    </row>
    <row r="59" s="67" customFormat="1" ht="24.75" customHeight="1" spans="1:18">
      <c r="A59" s="93" t="s">
        <v>105</v>
      </c>
      <c r="B59" s="93" t="s">
        <v>106</v>
      </c>
      <c r="C59" s="105">
        <f>SUM(D59:Q59)</f>
        <v>21560</v>
      </c>
      <c r="D59" s="162"/>
      <c r="E59" s="163"/>
      <c r="F59" s="164">
        <v>562</v>
      </c>
      <c r="G59" s="164">
        <v>3148</v>
      </c>
      <c r="H59" s="164">
        <v>861</v>
      </c>
      <c r="I59" s="164">
        <v>760</v>
      </c>
      <c r="J59" s="164">
        <v>3073</v>
      </c>
      <c r="K59" s="164">
        <v>2121</v>
      </c>
      <c r="L59" s="164">
        <v>2613</v>
      </c>
      <c r="M59" s="164">
        <v>1768</v>
      </c>
      <c r="N59" s="164">
        <v>1171</v>
      </c>
      <c r="O59" s="164">
        <v>1806</v>
      </c>
      <c r="P59" s="164">
        <v>1400</v>
      </c>
      <c r="Q59" s="182">
        <v>2277</v>
      </c>
      <c r="R59" s="180">
        <f t="shared" si="15"/>
        <v>21560</v>
      </c>
    </row>
    <row r="60" s="67" customFormat="1" ht="24.75" customHeight="1" spans="1:18">
      <c r="A60" s="93" t="s">
        <v>107</v>
      </c>
      <c r="B60" s="93" t="s">
        <v>108</v>
      </c>
      <c r="C60" s="105">
        <f>SUM(D60:Q60)</f>
        <v>110774</v>
      </c>
      <c r="D60" s="162"/>
      <c r="E60" s="163"/>
      <c r="F60" s="164">
        <v>5248</v>
      </c>
      <c r="G60" s="164">
        <v>15737</v>
      </c>
      <c r="H60" s="164">
        <v>8050</v>
      </c>
      <c r="I60" s="164">
        <v>7107</v>
      </c>
      <c r="J60" s="164">
        <v>11834</v>
      </c>
      <c r="K60" s="164">
        <v>11461</v>
      </c>
      <c r="L60" s="164">
        <v>11360</v>
      </c>
      <c r="M60" s="164">
        <v>9495</v>
      </c>
      <c r="N60" s="164">
        <v>5572</v>
      </c>
      <c r="O60" s="164">
        <v>10549</v>
      </c>
      <c r="P60" s="164">
        <v>8286</v>
      </c>
      <c r="Q60" s="182">
        <v>6075</v>
      </c>
      <c r="R60" s="180">
        <f t="shared" si="15"/>
        <v>110774</v>
      </c>
    </row>
    <row r="61" s="68" customFormat="1" ht="24.75" customHeight="1" spans="1:18">
      <c r="A61" s="156"/>
      <c r="B61" s="141"/>
      <c r="C61" s="95"/>
      <c r="D61" s="136"/>
      <c r="E61" s="137"/>
      <c r="F61" s="137"/>
      <c r="G61" s="137"/>
      <c r="H61" s="137"/>
      <c r="I61" s="137"/>
      <c r="J61" s="137"/>
      <c r="K61" s="178"/>
      <c r="L61" s="178"/>
      <c r="M61" s="178"/>
      <c r="N61" s="178"/>
      <c r="O61" s="178"/>
      <c r="P61" s="178"/>
      <c r="Q61" s="178"/>
      <c r="R61" s="180">
        <f t="shared" si="15"/>
        <v>0</v>
      </c>
    </row>
    <row r="62" s="64" customFormat="1" ht="24.75" customHeight="1" spans="1:18">
      <c r="A62" s="101" t="s">
        <v>109</v>
      </c>
      <c r="B62" s="102"/>
      <c r="C62" s="103">
        <f t="shared" ref="C62:Q62" si="17">SUM(C63:C78)</f>
        <v>790377</v>
      </c>
      <c r="D62" s="104">
        <f t="shared" si="17"/>
        <v>70396</v>
      </c>
      <c r="E62" s="103">
        <f t="shared" si="17"/>
        <v>0</v>
      </c>
      <c r="F62" s="103">
        <f t="shared" si="17"/>
        <v>82113</v>
      </c>
      <c r="G62" s="103">
        <f t="shared" si="17"/>
        <v>128148</v>
      </c>
      <c r="H62" s="103">
        <f t="shared" si="17"/>
        <v>55271</v>
      </c>
      <c r="I62" s="103">
        <f t="shared" si="17"/>
        <v>51202</v>
      </c>
      <c r="J62" s="103">
        <f t="shared" si="17"/>
        <v>106862</v>
      </c>
      <c r="K62" s="103">
        <f t="shared" si="17"/>
        <v>58508</v>
      </c>
      <c r="L62" s="103">
        <f t="shared" si="17"/>
        <v>53390</v>
      </c>
      <c r="M62" s="103">
        <f t="shared" si="17"/>
        <v>40763</v>
      </c>
      <c r="N62" s="103">
        <f t="shared" si="17"/>
        <v>39468</v>
      </c>
      <c r="O62" s="103">
        <f t="shared" si="17"/>
        <v>44324</v>
      </c>
      <c r="P62" s="103">
        <f t="shared" si="17"/>
        <v>33459</v>
      </c>
      <c r="Q62" s="103">
        <f t="shared" si="17"/>
        <v>26473</v>
      </c>
      <c r="R62" s="180">
        <f t="shared" si="15"/>
        <v>719981</v>
      </c>
    </row>
    <row r="63" s="67" customFormat="1" ht="24.75" customHeight="1" spans="1:18">
      <c r="A63" s="165" t="s">
        <v>110</v>
      </c>
      <c r="B63" s="93" t="s">
        <v>111</v>
      </c>
      <c r="C63" s="105">
        <f t="shared" ref="C63:C78" si="18">SUM(D63:Q63)</f>
        <v>226117</v>
      </c>
      <c r="D63" s="162">
        <v>23171</v>
      </c>
      <c r="E63" s="163"/>
      <c r="F63" s="163">
        <v>20216</v>
      </c>
      <c r="G63" s="163">
        <v>36653</v>
      </c>
      <c r="H63" s="163">
        <v>14164</v>
      </c>
      <c r="I63" s="163">
        <v>16116</v>
      </c>
      <c r="J63" s="163">
        <v>33397</v>
      </c>
      <c r="K63" s="163">
        <v>14784</v>
      </c>
      <c r="L63" s="163">
        <v>14889</v>
      </c>
      <c r="M63" s="163">
        <v>11333</v>
      </c>
      <c r="N63" s="163">
        <v>10117</v>
      </c>
      <c r="O63" s="163">
        <v>11368</v>
      </c>
      <c r="P63" s="163">
        <v>9588</v>
      </c>
      <c r="Q63" s="163">
        <v>10321</v>
      </c>
      <c r="R63" s="180">
        <f t="shared" si="15"/>
        <v>202946</v>
      </c>
    </row>
    <row r="64" s="67" customFormat="1" ht="24.75" customHeight="1" spans="1:18">
      <c r="A64" s="165" t="s">
        <v>112</v>
      </c>
      <c r="B64" s="93" t="s">
        <v>113</v>
      </c>
      <c r="C64" s="105">
        <f t="shared" si="18"/>
        <v>24588</v>
      </c>
      <c r="D64" s="162"/>
      <c r="E64" s="163"/>
      <c r="F64" s="163">
        <v>1847</v>
      </c>
      <c r="G64" s="163">
        <v>4884</v>
      </c>
      <c r="H64" s="163">
        <v>2190</v>
      </c>
      <c r="I64" s="163">
        <v>1824</v>
      </c>
      <c r="J64" s="163">
        <v>2709</v>
      </c>
      <c r="K64" s="163">
        <v>2524</v>
      </c>
      <c r="L64" s="163">
        <v>1974</v>
      </c>
      <c r="M64" s="163">
        <v>1913</v>
      </c>
      <c r="N64" s="163">
        <v>1542</v>
      </c>
      <c r="O64" s="163">
        <v>1546</v>
      </c>
      <c r="P64" s="163">
        <v>1414</v>
      </c>
      <c r="Q64" s="163">
        <v>221</v>
      </c>
      <c r="R64" s="180">
        <f t="shared" si="15"/>
        <v>24588</v>
      </c>
    </row>
    <row r="65" s="67" customFormat="1" ht="24.75" customHeight="1" spans="1:18">
      <c r="A65" s="165" t="s">
        <v>114</v>
      </c>
      <c r="B65" s="93" t="s">
        <v>115</v>
      </c>
      <c r="C65" s="105">
        <f t="shared" si="18"/>
        <v>127837</v>
      </c>
      <c r="D65" s="162">
        <v>10225</v>
      </c>
      <c r="E65" s="163"/>
      <c r="F65" s="163">
        <v>14623</v>
      </c>
      <c r="G65" s="163">
        <v>18372</v>
      </c>
      <c r="H65" s="163">
        <v>10101</v>
      </c>
      <c r="I65" s="163">
        <v>8723</v>
      </c>
      <c r="J65" s="163">
        <v>14103</v>
      </c>
      <c r="K65" s="163">
        <v>10496</v>
      </c>
      <c r="L65" s="163">
        <v>9273</v>
      </c>
      <c r="M65" s="163">
        <v>7249</v>
      </c>
      <c r="N65" s="163">
        <v>7168</v>
      </c>
      <c r="O65" s="163">
        <v>8544</v>
      </c>
      <c r="P65" s="163">
        <v>5555</v>
      </c>
      <c r="Q65" s="163">
        <v>3405</v>
      </c>
      <c r="R65" s="180">
        <f t="shared" si="15"/>
        <v>117612</v>
      </c>
    </row>
    <row r="66" s="67" customFormat="1" ht="24.75" customHeight="1" spans="1:18">
      <c r="A66" s="165" t="s">
        <v>116</v>
      </c>
      <c r="B66" s="93" t="s">
        <v>117</v>
      </c>
      <c r="C66" s="105">
        <f t="shared" si="18"/>
        <v>69850</v>
      </c>
      <c r="D66" s="162">
        <v>5109</v>
      </c>
      <c r="E66" s="163"/>
      <c r="F66" s="163">
        <v>8410</v>
      </c>
      <c r="G66" s="163">
        <v>10323</v>
      </c>
      <c r="H66" s="163">
        <v>5573</v>
      </c>
      <c r="I66" s="163">
        <v>4783</v>
      </c>
      <c r="J66" s="163">
        <v>7584</v>
      </c>
      <c r="K66" s="163">
        <v>5796</v>
      </c>
      <c r="L66" s="163">
        <v>5086</v>
      </c>
      <c r="M66" s="163">
        <v>3912</v>
      </c>
      <c r="N66" s="163">
        <v>3814</v>
      </c>
      <c r="O66" s="163">
        <v>4584</v>
      </c>
      <c r="P66" s="163">
        <v>3098</v>
      </c>
      <c r="Q66" s="163">
        <v>1778</v>
      </c>
      <c r="R66" s="180">
        <f t="shared" si="15"/>
        <v>64741</v>
      </c>
    </row>
    <row r="67" s="67" customFormat="1" ht="24.75" customHeight="1" spans="1:18">
      <c r="A67" s="165" t="s">
        <v>118</v>
      </c>
      <c r="B67" s="93"/>
      <c r="C67" s="105">
        <f t="shared" si="18"/>
        <v>83830</v>
      </c>
      <c r="D67" s="162">
        <v>7991</v>
      </c>
      <c r="E67" s="163"/>
      <c r="F67" s="163">
        <v>8809</v>
      </c>
      <c r="G67" s="163">
        <v>11670</v>
      </c>
      <c r="H67" s="163">
        <v>6762</v>
      </c>
      <c r="I67" s="163">
        <v>5686</v>
      </c>
      <c r="J67" s="163">
        <v>9114</v>
      </c>
      <c r="K67" s="163">
        <v>6748</v>
      </c>
      <c r="L67" s="163">
        <v>5999</v>
      </c>
      <c r="M67" s="163">
        <v>4766</v>
      </c>
      <c r="N67" s="163">
        <v>4745</v>
      </c>
      <c r="O67" s="163">
        <v>5778</v>
      </c>
      <c r="P67" s="163">
        <v>3551</v>
      </c>
      <c r="Q67" s="163">
        <v>2211</v>
      </c>
      <c r="R67" s="180">
        <f t="shared" si="15"/>
        <v>75839</v>
      </c>
    </row>
    <row r="68" s="67" customFormat="1" ht="24.75" customHeight="1" spans="1:18">
      <c r="A68" s="165" t="s">
        <v>119</v>
      </c>
      <c r="B68" s="93" t="s">
        <v>120</v>
      </c>
      <c r="C68" s="105">
        <f t="shared" si="18"/>
        <v>48664</v>
      </c>
      <c r="D68" s="162">
        <v>4034</v>
      </c>
      <c r="E68" s="163"/>
      <c r="F68" s="163">
        <v>5888</v>
      </c>
      <c r="G68" s="163">
        <v>7592</v>
      </c>
      <c r="H68" s="163">
        <v>3772</v>
      </c>
      <c r="I68" s="163">
        <v>3234</v>
      </c>
      <c r="J68" s="163">
        <v>5262</v>
      </c>
      <c r="K68" s="163">
        <v>3756</v>
      </c>
      <c r="L68" s="163">
        <v>3754</v>
      </c>
      <c r="M68" s="163">
        <v>2534</v>
      </c>
      <c r="N68" s="163">
        <v>2762</v>
      </c>
      <c r="O68" s="163">
        <v>2832</v>
      </c>
      <c r="P68" s="163">
        <v>2276</v>
      </c>
      <c r="Q68" s="163">
        <v>968</v>
      </c>
      <c r="R68" s="180">
        <f t="shared" si="15"/>
        <v>44630</v>
      </c>
    </row>
    <row r="69" s="67" customFormat="1" ht="24.75" customHeight="1" spans="1:18">
      <c r="A69" s="165" t="s">
        <v>121</v>
      </c>
      <c r="B69" s="93" t="s">
        <v>122</v>
      </c>
      <c r="C69" s="105">
        <f t="shared" si="18"/>
        <v>44471</v>
      </c>
      <c r="D69" s="162">
        <v>2474</v>
      </c>
      <c r="E69" s="163">
        <v>0</v>
      </c>
      <c r="F69" s="163">
        <v>3387</v>
      </c>
      <c r="G69" s="163">
        <v>9713</v>
      </c>
      <c r="H69" s="163">
        <v>2120</v>
      </c>
      <c r="I69" s="163">
        <v>1845</v>
      </c>
      <c r="J69" s="163">
        <v>11903</v>
      </c>
      <c r="K69" s="163">
        <v>2221</v>
      </c>
      <c r="L69" s="163">
        <v>2135</v>
      </c>
      <c r="M69" s="163">
        <v>1478</v>
      </c>
      <c r="N69" s="163">
        <v>1511</v>
      </c>
      <c r="O69" s="163">
        <v>1666</v>
      </c>
      <c r="P69" s="163">
        <v>1353</v>
      </c>
      <c r="Q69" s="163">
        <v>2665</v>
      </c>
      <c r="R69" s="180">
        <f t="shared" si="15"/>
        <v>41997</v>
      </c>
    </row>
    <row r="70" s="67" customFormat="1" ht="24.75" customHeight="1" spans="1:18">
      <c r="A70" s="165" t="s">
        <v>123</v>
      </c>
      <c r="B70" s="93" t="s">
        <v>124</v>
      </c>
      <c r="C70" s="105">
        <f t="shared" si="18"/>
        <v>-3319</v>
      </c>
      <c r="D70" s="162"/>
      <c r="E70" s="163"/>
      <c r="F70" s="163">
        <v>-207</v>
      </c>
      <c r="G70" s="163">
        <v>-598</v>
      </c>
      <c r="H70" s="163">
        <v>-355</v>
      </c>
      <c r="I70" s="163">
        <v>-312</v>
      </c>
      <c r="J70" s="163">
        <v>-235</v>
      </c>
      <c r="K70" s="163">
        <v>-110</v>
      </c>
      <c r="L70" s="163">
        <v>-569</v>
      </c>
      <c r="M70" s="163">
        <v>-184</v>
      </c>
      <c r="N70" s="163">
        <v>-185</v>
      </c>
      <c r="O70" s="163">
        <v>-400</v>
      </c>
      <c r="P70" s="163">
        <v>-128</v>
      </c>
      <c r="Q70" s="163">
        <v>-36</v>
      </c>
      <c r="R70" s="180">
        <f t="shared" si="15"/>
        <v>-3319</v>
      </c>
    </row>
    <row r="71" s="67" customFormat="1" ht="24.75" customHeight="1" spans="1:18">
      <c r="A71" s="165" t="s">
        <v>125</v>
      </c>
      <c r="B71" s="93" t="s">
        <v>126</v>
      </c>
      <c r="C71" s="105">
        <f t="shared" si="18"/>
        <v>6606</v>
      </c>
      <c r="D71" s="162">
        <v>1145</v>
      </c>
      <c r="E71" s="163"/>
      <c r="F71" s="163">
        <v>826</v>
      </c>
      <c r="G71" s="163">
        <v>833</v>
      </c>
      <c r="H71" s="163">
        <v>394</v>
      </c>
      <c r="I71" s="163">
        <v>371</v>
      </c>
      <c r="J71" s="163">
        <v>670</v>
      </c>
      <c r="K71" s="163">
        <v>506</v>
      </c>
      <c r="L71" s="163">
        <v>430</v>
      </c>
      <c r="M71" s="163">
        <v>375</v>
      </c>
      <c r="N71" s="163">
        <v>282</v>
      </c>
      <c r="O71" s="163">
        <v>389</v>
      </c>
      <c r="P71" s="163">
        <v>283</v>
      </c>
      <c r="Q71" s="163">
        <v>102</v>
      </c>
      <c r="R71" s="180">
        <f t="shared" si="15"/>
        <v>5461</v>
      </c>
    </row>
    <row r="72" s="67" customFormat="1" ht="24.75" customHeight="1" spans="1:18">
      <c r="A72" s="165" t="s">
        <v>127</v>
      </c>
      <c r="B72" s="93" t="s">
        <v>128</v>
      </c>
      <c r="C72" s="105">
        <f t="shared" si="18"/>
        <v>57627</v>
      </c>
      <c r="D72" s="162">
        <v>4724</v>
      </c>
      <c r="E72" s="163"/>
      <c r="F72" s="163">
        <v>4944</v>
      </c>
      <c r="G72" s="163">
        <v>12170</v>
      </c>
      <c r="H72" s="163">
        <v>2943</v>
      </c>
      <c r="I72" s="163">
        <v>2675</v>
      </c>
      <c r="J72" s="163">
        <v>13105</v>
      </c>
      <c r="K72" s="163">
        <v>3046</v>
      </c>
      <c r="L72" s="163">
        <v>3007</v>
      </c>
      <c r="M72" s="163">
        <v>2103</v>
      </c>
      <c r="N72" s="163">
        <v>2190</v>
      </c>
      <c r="O72" s="163">
        <v>2300</v>
      </c>
      <c r="P72" s="163">
        <v>1798</v>
      </c>
      <c r="Q72" s="163">
        <v>2622</v>
      </c>
      <c r="R72" s="180">
        <f t="shared" si="15"/>
        <v>52903</v>
      </c>
    </row>
    <row r="73" s="67" customFormat="1" ht="24.75" customHeight="1" spans="1:18">
      <c r="A73" s="165" t="s">
        <v>129</v>
      </c>
      <c r="B73" s="93" t="s">
        <v>130</v>
      </c>
      <c r="C73" s="105">
        <f t="shared" si="18"/>
        <v>6681</v>
      </c>
      <c r="D73" s="162">
        <v>772</v>
      </c>
      <c r="E73" s="163"/>
      <c r="F73" s="163">
        <v>910</v>
      </c>
      <c r="G73" s="163">
        <v>1101</v>
      </c>
      <c r="H73" s="163">
        <v>482</v>
      </c>
      <c r="I73" s="163">
        <v>431</v>
      </c>
      <c r="J73" s="163">
        <v>529</v>
      </c>
      <c r="K73" s="163">
        <v>579</v>
      </c>
      <c r="L73" s="163">
        <v>499</v>
      </c>
      <c r="M73" s="163">
        <v>361</v>
      </c>
      <c r="N73" s="163">
        <v>287</v>
      </c>
      <c r="O73" s="163">
        <v>378</v>
      </c>
      <c r="P73" s="163">
        <v>277</v>
      </c>
      <c r="Q73" s="163">
        <v>75</v>
      </c>
      <c r="R73" s="180">
        <f t="shared" si="15"/>
        <v>5909</v>
      </c>
    </row>
    <row r="74" s="67" customFormat="1" ht="24.75" customHeight="1" spans="1:18">
      <c r="A74" s="165" t="s">
        <v>131</v>
      </c>
      <c r="B74" s="93" t="s">
        <v>132</v>
      </c>
      <c r="C74" s="105">
        <f t="shared" si="18"/>
        <v>2433</v>
      </c>
      <c r="D74" s="162">
        <v>280</v>
      </c>
      <c r="E74" s="163"/>
      <c r="F74" s="163">
        <v>323</v>
      </c>
      <c r="G74" s="163">
        <v>378</v>
      </c>
      <c r="H74" s="163">
        <v>159</v>
      </c>
      <c r="I74" s="163">
        <v>143</v>
      </c>
      <c r="J74" s="163">
        <v>187</v>
      </c>
      <c r="K74" s="163">
        <v>316</v>
      </c>
      <c r="L74" s="163">
        <v>164</v>
      </c>
      <c r="M74" s="163">
        <v>122</v>
      </c>
      <c r="N74" s="163">
        <v>105</v>
      </c>
      <c r="O74" s="163">
        <v>133</v>
      </c>
      <c r="P74" s="163">
        <v>96</v>
      </c>
      <c r="Q74" s="163">
        <v>27</v>
      </c>
      <c r="R74" s="180">
        <f t="shared" si="15"/>
        <v>2153</v>
      </c>
    </row>
    <row r="75" s="67" customFormat="1" ht="24.75" customHeight="1" spans="1:18">
      <c r="A75" s="165" t="s">
        <v>133</v>
      </c>
      <c r="B75" s="93" t="s">
        <v>134</v>
      </c>
      <c r="C75" s="105">
        <f t="shared" si="18"/>
        <v>68</v>
      </c>
      <c r="D75" s="162">
        <v>10</v>
      </c>
      <c r="E75" s="163"/>
      <c r="F75" s="163">
        <v>3</v>
      </c>
      <c r="G75" s="163">
        <v>5</v>
      </c>
      <c r="H75" s="163">
        <v>6</v>
      </c>
      <c r="I75" s="163">
        <v>6</v>
      </c>
      <c r="J75" s="163">
        <v>6</v>
      </c>
      <c r="K75" s="163">
        <v>4</v>
      </c>
      <c r="L75" s="163">
        <v>5</v>
      </c>
      <c r="M75" s="163">
        <v>4</v>
      </c>
      <c r="N75" s="163">
        <v>5</v>
      </c>
      <c r="O75" s="163">
        <v>4</v>
      </c>
      <c r="P75" s="163">
        <v>5</v>
      </c>
      <c r="Q75" s="163">
        <v>5</v>
      </c>
      <c r="R75" s="180">
        <f t="shared" si="15"/>
        <v>58</v>
      </c>
    </row>
    <row r="76" s="67" customFormat="1" ht="24.75" customHeight="1" spans="1:18">
      <c r="A76" s="165" t="s">
        <v>135</v>
      </c>
      <c r="B76" s="93" t="s">
        <v>136</v>
      </c>
      <c r="C76" s="105">
        <f t="shared" si="18"/>
        <v>220</v>
      </c>
      <c r="D76" s="162">
        <v>51</v>
      </c>
      <c r="E76" s="163"/>
      <c r="F76" s="163">
        <v>12</v>
      </c>
      <c r="G76" s="163">
        <v>13</v>
      </c>
      <c r="H76" s="163">
        <v>14</v>
      </c>
      <c r="I76" s="163">
        <v>16</v>
      </c>
      <c r="J76" s="163">
        <v>17</v>
      </c>
      <c r="K76" s="163">
        <v>16</v>
      </c>
      <c r="L76" s="163">
        <v>17</v>
      </c>
      <c r="M76" s="163">
        <v>13</v>
      </c>
      <c r="N76" s="163">
        <v>16</v>
      </c>
      <c r="O76" s="163">
        <v>10</v>
      </c>
      <c r="P76" s="163">
        <v>12</v>
      </c>
      <c r="Q76" s="163">
        <v>13</v>
      </c>
      <c r="R76" s="180">
        <f t="shared" si="15"/>
        <v>169</v>
      </c>
    </row>
    <row r="77" s="67" customFormat="1" ht="24.75" customHeight="1" spans="1:18">
      <c r="A77" s="165" t="s">
        <v>137</v>
      </c>
      <c r="B77" s="165" t="s">
        <v>138</v>
      </c>
      <c r="C77" s="105">
        <f t="shared" si="18"/>
        <v>93426</v>
      </c>
      <c r="D77" s="162">
        <v>10288</v>
      </c>
      <c r="E77" s="163"/>
      <c r="F77" s="163">
        <v>11953</v>
      </c>
      <c r="G77" s="163">
        <v>14849</v>
      </c>
      <c r="H77" s="163">
        <v>6853</v>
      </c>
      <c r="I77" s="163">
        <v>5585</v>
      </c>
      <c r="J77" s="163">
        <v>8363</v>
      </c>
      <c r="K77" s="163">
        <v>7688</v>
      </c>
      <c r="L77" s="163">
        <v>6642</v>
      </c>
      <c r="M77" s="163">
        <v>4716</v>
      </c>
      <c r="N77" s="163">
        <v>5061</v>
      </c>
      <c r="O77" s="163">
        <v>5120</v>
      </c>
      <c r="P77" s="163">
        <v>4230</v>
      </c>
      <c r="Q77" s="163">
        <v>2078</v>
      </c>
      <c r="R77" s="180"/>
    </row>
    <row r="78" s="67" customFormat="1" ht="24.75" customHeight="1" spans="1:18">
      <c r="A78" s="165" t="s">
        <v>139</v>
      </c>
      <c r="B78" s="93" t="s">
        <v>140</v>
      </c>
      <c r="C78" s="105">
        <f t="shared" si="18"/>
        <v>1278</v>
      </c>
      <c r="D78" s="162">
        <v>122</v>
      </c>
      <c r="E78" s="163"/>
      <c r="F78" s="163">
        <v>169</v>
      </c>
      <c r="G78" s="163">
        <v>190</v>
      </c>
      <c r="H78" s="163">
        <v>93</v>
      </c>
      <c r="I78" s="163">
        <v>76</v>
      </c>
      <c r="J78" s="163">
        <v>148</v>
      </c>
      <c r="K78" s="163">
        <v>138</v>
      </c>
      <c r="L78" s="163">
        <v>85</v>
      </c>
      <c r="M78" s="163">
        <v>68</v>
      </c>
      <c r="N78" s="163">
        <v>48</v>
      </c>
      <c r="O78" s="163">
        <v>72</v>
      </c>
      <c r="P78" s="163">
        <v>51</v>
      </c>
      <c r="Q78" s="163">
        <v>18</v>
      </c>
      <c r="R78" s="180">
        <f t="shared" ref="R78:R97" si="19">SUM(F78:Q78)</f>
        <v>1156</v>
      </c>
    </row>
    <row r="79" s="71" customFormat="1" ht="24.75" customHeight="1" spans="1:18">
      <c r="A79" s="93"/>
      <c r="B79" s="94"/>
      <c r="C79" s="95"/>
      <c r="D79" s="130"/>
      <c r="E79" s="142"/>
      <c r="F79" s="142"/>
      <c r="G79" s="142"/>
      <c r="H79" s="142"/>
      <c r="I79" s="142"/>
      <c r="J79" s="142"/>
      <c r="K79" s="142"/>
      <c r="L79" s="142"/>
      <c r="M79" s="142"/>
      <c r="N79" s="142"/>
      <c r="O79" s="142"/>
      <c r="P79" s="142"/>
      <c r="Q79" s="142"/>
      <c r="R79" s="180">
        <f t="shared" si="19"/>
        <v>0</v>
      </c>
    </row>
    <row r="80" s="64" customFormat="1" ht="24.75" customHeight="1" spans="1:18">
      <c r="A80" s="101" t="s">
        <v>141</v>
      </c>
      <c r="B80" s="102"/>
      <c r="C80" s="103">
        <f t="shared" ref="C80:Q80" si="20">SUM(C81:C89)</f>
        <v>77314</v>
      </c>
      <c r="D80" s="104">
        <f t="shared" si="20"/>
        <v>1799</v>
      </c>
      <c r="E80" s="103">
        <f t="shared" si="20"/>
        <v>3710</v>
      </c>
      <c r="F80" s="103">
        <f t="shared" si="20"/>
        <v>1250</v>
      </c>
      <c r="G80" s="103">
        <f t="shared" si="20"/>
        <v>110</v>
      </c>
      <c r="H80" s="103">
        <f t="shared" si="20"/>
        <v>55</v>
      </c>
      <c r="I80" s="103">
        <f t="shared" si="20"/>
        <v>222</v>
      </c>
      <c r="J80" s="103">
        <f t="shared" si="20"/>
        <v>16325</v>
      </c>
      <c r="K80" s="103">
        <f t="shared" si="20"/>
        <v>130</v>
      </c>
      <c r="L80" s="103">
        <f t="shared" si="20"/>
        <v>45</v>
      </c>
      <c r="M80" s="103">
        <f t="shared" si="20"/>
        <v>25</v>
      </c>
      <c r="N80" s="103">
        <f t="shared" si="20"/>
        <v>25</v>
      </c>
      <c r="O80" s="103">
        <f t="shared" si="20"/>
        <v>245</v>
      </c>
      <c r="P80" s="103">
        <f t="shared" si="20"/>
        <v>88</v>
      </c>
      <c r="Q80" s="103">
        <f t="shared" si="20"/>
        <v>53285</v>
      </c>
      <c r="R80" s="180">
        <f t="shared" si="19"/>
        <v>71805</v>
      </c>
    </row>
    <row r="81" s="68" customFormat="1" ht="24.75" customHeight="1" spans="1:18">
      <c r="A81" s="165" t="s">
        <v>142</v>
      </c>
      <c r="B81" s="165" t="s">
        <v>143</v>
      </c>
      <c r="C81" s="105">
        <f t="shared" ref="C81:C89" si="21">SUM(D81:Q81)</f>
        <v>919</v>
      </c>
      <c r="D81" s="158">
        <v>12</v>
      </c>
      <c r="E81" s="183"/>
      <c r="F81" s="183">
        <v>0</v>
      </c>
      <c r="G81" s="183">
        <v>0</v>
      </c>
      <c r="H81" s="183">
        <v>0</v>
      </c>
      <c r="I81" s="183">
        <v>0</v>
      </c>
      <c r="J81" s="218">
        <v>20</v>
      </c>
      <c r="K81" s="183">
        <v>0</v>
      </c>
      <c r="L81" s="183">
        <v>0</v>
      </c>
      <c r="M81" s="183">
        <v>0</v>
      </c>
      <c r="N81" s="183">
        <v>0</v>
      </c>
      <c r="O81" s="183">
        <v>0</v>
      </c>
      <c r="P81" s="183">
        <v>0</v>
      </c>
      <c r="Q81" s="183">
        <v>887</v>
      </c>
      <c r="R81" s="180">
        <f t="shared" si="19"/>
        <v>907</v>
      </c>
    </row>
    <row r="82" s="68" customFormat="1" ht="24.75" customHeight="1" spans="1:18">
      <c r="A82" s="165" t="s">
        <v>144</v>
      </c>
      <c r="B82" s="165" t="s">
        <v>145</v>
      </c>
      <c r="C82" s="105">
        <f t="shared" si="21"/>
        <v>2619</v>
      </c>
      <c r="D82" s="158"/>
      <c r="E82" s="183">
        <v>370</v>
      </c>
      <c r="F82" s="183">
        <v>125</v>
      </c>
      <c r="G82" s="183">
        <v>10</v>
      </c>
      <c r="H82" s="183">
        <v>5</v>
      </c>
      <c r="I82" s="183">
        <v>22</v>
      </c>
      <c r="J82" s="183">
        <v>575</v>
      </c>
      <c r="K82" s="183">
        <v>10</v>
      </c>
      <c r="L82" s="183">
        <v>5</v>
      </c>
      <c r="M82" s="183">
        <v>5</v>
      </c>
      <c r="N82" s="183">
        <v>5</v>
      </c>
      <c r="O82" s="183">
        <v>25</v>
      </c>
      <c r="P82" s="183">
        <v>8</v>
      </c>
      <c r="Q82" s="183">
        <v>1454</v>
      </c>
      <c r="R82" s="180">
        <f t="shared" si="19"/>
        <v>2249</v>
      </c>
    </row>
    <row r="83" s="68" customFormat="1" ht="24.75" customHeight="1" spans="1:18">
      <c r="A83" s="165" t="s">
        <v>146</v>
      </c>
      <c r="B83" s="165" t="s">
        <v>147</v>
      </c>
      <c r="C83" s="105">
        <f t="shared" si="21"/>
        <v>10000</v>
      </c>
      <c r="D83" s="158"/>
      <c r="E83" s="183"/>
      <c r="F83" s="183"/>
      <c r="G83" s="183"/>
      <c r="H83" s="183"/>
      <c r="I83" s="183"/>
      <c r="J83" s="183"/>
      <c r="K83" s="183"/>
      <c r="L83" s="183"/>
      <c r="M83" s="183"/>
      <c r="N83" s="183"/>
      <c r="O83" s="183"/>
      <c r="P83" s="183"/>
      <c r="Q83" s="183">
        <v>10000</v>
      </c>
      <c r="R83" s="180">
        <f t="shared" si="19"/>
        <v>10000</v>
      </c>
    </row>
    <row r="84" s="68" customFormat="1" ht="24.75" customHeight="1" spans="1:18">
      <c r="A84" s="165" t="s">
        <v>148</v>
      </c>
      <c r="B84" s="165" t="s">
        <v>149</v>
      </c>
      <c r="C84" s="105">
        <f t="shared" si="21"/>
        <v>19941</v>
      </c>
      <c r="D84" s="158">
        <v>1787</v>
      </c>
      <c r="E84" s="183">
        <v>3340</v>
      </c>
      <c r="F84" s="183">
        <v>1125</v>
      </c>
      <c r="G84" s="183">
        <v>100</v>
      </c>
      <c r="H84" s="183">
        <v>50</v>
      </c>
      <c r="I84" s="183">
        <v>200</v>
      </c>
      <c r="J84" s="183">
        <v>5571</v>
      </c>
      <c r="K84" s="183">
        <v>120</v>
      </c>
      <c r="L84" s="183">
        <v>40</v>
      </c>
      <c r="M84" s="183">
        <v>20</v>
      </c>
      <c r="N84" s="183">
        <v>20</v>
      </c>
      <c r="O84" s="183">
        <v>220</v>
      </c>
      <c r="P84" s="183">
        <v>80</v>
      </c>
      <c r="Q84" s="183">
        <v>7268</v>
      </c>
      <c r="R84" s="180">
        <f t="shared" si="19"/>
        <v>14814</v>
      </c>
    </row>
    <row r="85" s="68" customFormat="1" ht="24.75" customHeight="1" spans="1:18">
      <c r="A85" s="165" t="s">
        <v>150</v>
      </c>
      <c r="B85" s="165" t="s">
        <v>151</v>
      </c>
      <c r="C85" s="105">
        <f t="shared" si="21"/>
        <v>340</v>
      </c>
      <c r="D85" s="158"/>
      <c r="E85" s="183"/>
      <c r="F85" s="183"/>
      <c r="G85" s="183"/>
      <c r="H85" s="183"/>
      <c r="I85" s="183"/>
      <c r="J85" s="183"/>
      <c r="K85" s="183"/>
      <c r="L85" s="183"/>
      <c r="M85" s="183"/>
      <c r="N85" s="183"/>
      <c r="O85" s="183"/>
      <c r="P85" s="183"/>
      <c r="Q85" s="183">
        <v>340</v>
      </c>
      <c r="R85" s="180">
        <f t="shared" si="19"/>
        <v>340</v>
      </c>
    </row>
    <row r="86" s="69" customFormat="1" ht="24.75" customHeight="1" spans="1:18">
      <c r="A86" s="165" t="s">
        <v>144</v>
      </c>
      <c r="B86" s="165" t="s">
        <v>152</v>
      </c>
      <c r="C86" s="105">
        <f t="shared" si="21"/>
        <v>6642</v>
      </c>
      <c r="D86" s="158">
        <v>0</v>
      </c>
      <c r="E86" s="183"/>
      <c r="F86" s="183">
        <v>0</v>
      </c>
      <c r="G86" s="183">
        <v>0</v>
      </c>
      <c r="H86" s="183">
        <v>0</v>
      </c>
      <c r="I86" s="183">
        <v>0</v>
      </c>
      <c r="J86" s="183">
        <v>1956</v>
      </c>
      <c r="K86" s="183">
        <v>0</v>
      </c>
      <c r="L86" s="183">
        <v>0</v>
      </c>
      <c r="M86" s="183">
        <v>0</v>
      </c>
      <c r="N86" s="183">
        <v>0</v>
      </c>
      <c r="O86" s="183">
        <v>0</v>
      </c>
      <c r="P86" s="183">
        <v>0</v>
      </c>
      <c r="Q86" s="183">
        <v>4686</v>
      </c>
      <c r="R86" s="181">
        <f t="shared" si="19"/>
        <v>6642</v>
      </c>
    </row>
    <row r="87" s="68" customFormat="1" ht="24.75" customHeight="1" spans="1:18">
      <c r="A87" s="165" t="s">
        <v>148</v>
      </c>
      <c r="B87" s="165" t="s">
        <v>153</v>
      </c>
      <c r="C87" s="105">
        <f t="shared" si="21"/>
        <v>26853</v>
      </c>
      <c r="D87" s="158"/>
      <c r="E87" s="183"/>
      <c r="F87" s="183"/>
      <c r="G87" s="183"/>
      <c r="H87" s="183"/>
      <c r="I87" s="183"/>
      <c r="J87" s="183">
        <v>8203</v>
      </c>
      <c r="K87" s="183"/>
      <c r="L87" s="183"/>
      <c r="M87" s="183"/>
      <c r="N87" s="183"/>
      <c r="O87" s="183"/>
      <c r="P87" s="217"/>
      <c r="Q87" s="183">
        <v>18650</v>
      </c>
      <c r="R87" s="180">
        <f t="shared" si="19"/>
        <v>26853</v>
      </c>
    </row>
    <row r="88" s="68" customFormat="1" ht="24.75" customHeight="1" spans="1:18">
      <c r="A88" s="165" t="s">
        <v>146</v>
      </c>
      <c r="B88" s="165" t="s">
        <v>154</v>
      </c>
      <c r="C88" s="105">
        <f t="shared" si="21"/>
        <v>10000</v>
      </c>
      <c r="D88" s="158"/>
      <c r="E88" s="183"/>
      <c r="F88" s="183"/>
      <c r="G88" s="183"/>
      <c r="H88" s="183"/>
      <c r="I88" s="183"/>
      <c r="J88" s="183"/>
      <c r="K88" s="183"/>
      <c r="L88" s="183"/>
      <c r="M88" s="183"/>
      <c r="N88" s="183"/>
      <c r="O88" s="183"/>
      <c r="P88" s="183"/>
      <c r="Q88" s="183">
        <v>10000</v>
      </c>
      <c r="R88" s="180">
        <f t="shared" si="19"/>
        <v>10000</v>
      </c>
    </row>
    <row r="89" s="68" customFormat="1" ht="24.75" customHeight="1" spans="1:18">
      <c r="A89" s="123"/>
      <c r="B89" s="141"/>
      <c r="C89" s="105">
        <f t="shared" si="21"/>
        <v>0</v>
      </c>
      <c r="D89" s="158"/>
      <c r="E89" s="183"/>
      <c r="F89" s="183"/>
      <c r="G89" s="183"/>
      <c r="H89" s="183"/>
      <c r="I89" s="183"/>
      <c r="J89" s="183"/>
      <c r="K89" s="183"/>
      <c r="L89" s="183"/>
      <c r="M89" s="183"/>
      <c r="N89" s="183"/>
      <c r="O89" s="183"/>
      <c r="P89" s="183"/>
      <c r="Q89" s="183"/>
      <c r="R89" s="180">
        <f t="shared" si="19"/>
        <v>0</v>
      </c>
    </row>
    <row r="90" s="70" customFormat="1" ht="24.75" customHeight="1" spans="1:18">
      <c r="A90" s="101" t="s">
        <v>155</v>
      </c>
      <c r="B90" s="184"/>
      <c r="C90" s="185">
        <f t="shared" ref="C90:Q90" si="22">SUM(C91:C97)</f>
        <v>685673</v>
      </c>
      <c r="D90" s="186">
        <f t="shared" si="22"/>
        <v>0</v>
      </c>
      <c r="E90" s="185">
        <f t="shared" si="22"/>
        <v>0</v>
      </c>
      <c r="F90" s="185">
        <f t="shared" si="22"/>
        <v>37918</v>
      </c>
      <c r="G90" s="185">
        <f t="shared" si="22"/>
        <v>157047</v>
      </c>
      <c r="H90" s="185">
        <f t="shared" si="22"/>
        <v>56923</v>
      </c>
      <c r="I90" s="185">
        <f t="shared" si="22"/>
        <v>42348</v>
      </c>
      <c r="J90" s="185">
        <f t="shared" si="22"/>
        <v>96084</v>
      </c>
      <c r="K90" s="185">
        <f t="shared" si="22"/>
        <v>83974</v>
      </c>
      <c r="L90" s="185">
        <f t="shared" si="22"/>
        <v>43659</v>
      </c>
      <c r="M90" s="185">
        <f t="shared" si="22"/>
        <v>29072</v>
      </c>
      <c r="N90" s="185">
        <f t="shared" si="22"/>
        <v>24623</v>
      </c>
      <c r="O90" s="185">
        <f t="shared" si="22"/>
        <v>60999</v>
      </c>
      <c r="P90" s="185">
        <f t="shared" si="22"/>
        <v>31779</v>
      </c>
      <c r="Q90" s="185">
        <f t="shared" si="22"/>
        <v>21247</v>
      </c>
      <c r="R90" s="180">
        <f t="shared" si="19"/>
        <v>685673</v>
      </c>
    </row>
    <row r="91" s="68" customFormat="1" ht="24.75" customHeight="1" spans="1:18">
      <c r="A91" s="165" t="s">
        <v>156</v>
      </c>
      <c r="B91" s="165" t="s">
        <v>157</v>
      </c>
      <c r="C91" s="105">
        <f t="shared" ref="C91:C97" si="23">SUM(D91:Q91)</f>
        <v>13905</v>
      </c>
      <c r="D91" s="158"/>
      <c r="E91" s="183"/>
      <c r="F91" s="183">
        <v>575</v>
      </c>
      <c r="G91" s="183">
        <v>2021</v>
      </c>
      <c r="H91" s="183">
        <v>1782</v>
      </c>
      <c r="I91" s="183">
        <v>359</v>
      </c>
      <c r="J91" s="218">
        <v>4574</v>
      </c>
      <c r="K91" s="183">
        <v>523</v>
      </c>
      <c r="L91" s="183">
        <v>681</v>
      </c>
      <c r="M91" s="183">
        <v>669</v>
      </c>
      <c r="N91" s="183">
        <v>186</v>
      </c>
      <c r="O91" s="183">
        <v>96</v>
      </c>
      <c r="P91" s="183">
        <v>948</v>
      </c>
      <c r="Q91" s="183">
        <v>1491</v>
      </c>
      <c r="R91" s="180">
        <f t="shared" si="19"/>
        <v>13905</v>
      </c>
    </row>
    <row r="92" s="68" customFormat="1" ht="24.75" customHeight="1" spans="1:18">
      <c r="A92" s="165" t="s">
        <v>158</v>
      </c>
      <c r="B92" s="165" t="s">
        <v>159</v>
      </c>
      <c r="C92" s="105">
        <f t="shared" si="23"/>
        <v>415816</v>
      </c>
      <c r="D92" s="158"/>
      <c r="E92" s="183"/>
      <c r="F92" s="183">
        <v>21750</v>
      </c>
      <c r="G92" s="183">
        <v>104776</v>
      </c>
      <c r="H92" s="183">
        <v>33472</v>
      </c>
      <c r="I92" s="183">
        <v>25121</v>
      </c>
      <c r="J92" s="183">
        <v>54266</v>
      </c>
      <c r="K92" s="183">
        <v>55154</v>
      </c>
      <c r="L92" s="183">
        <v>25616</v>
      </c>
      <c r="M92" s="183">
        <v>15722</v>
      </c>
      <c r="N92" s="183">
        <v>14241</v>
      </c>
      <c r="O92" s="183">
        <v>38892</v>
      </c>
      <c r="P92" s="183">
        <v>17527</v>
      </c>
      <c r="Q92" s="183">
        <v>9279</v>
      </c>
      <c r="R92" s="180">
        <f t="shared" si="19"/>
        <v>415816</v>
      </c>
    </row>
    <row r="93" s="68" customFormat="1" ht="24.75" customHeight="1" spans="1:18">
      <c r="A93" s="165" t="s">
        <v>156</v>
      </c>
      <c r="B93" s="165" t="s">
        <v>160</v>
      </c>
      <c r="C93" s="105">
        <f t="shared" si="23"/>
        <v>126966</v>
      </c>
      <c r="D93" s="158"/>
      <c r="E93" s="183"/>
      <c r="F93" s="183">
        <v>6851</v>
      </c>
      <c r="G93" s="183">
        <v>31721</v>
      </c>
      <c r="H93" s="183">
        <v>10243</v>
      </c>
      <c r="I93" s="183">
        <v>7821</v>
      </c>
      <c r="J93" s="183">
        <v>16184</v>
      </c>
      <c r="K93" s="183">
        <v>17103</v>
      </c>
      <c r="L93" s="183">
        <v>8139</v>
      </c>
      <c r="M93" s="183">
        <v>5101</v>
      </c>
      <c r="N93" s="183">
        <v>3811</v>
      </c>
      <c r="O93" s="183">
        <v>12080</v>
      </c>
      <c r="P93" s="183">
        <v>5410</v>
      </c>
      <c r="Q93" s="183">
        <v>2502</v>
      </c>
      <c r="R93" s="180">
        <f t="shared" si="19"/>
        <v>126966</v>
      </c>
    </row>
    <row r="94" s="68" customFormat="1" ht="24.75" customHeight="1" spans="1:18">
      <c r="A94" s="165" t="s">
        <v>161</v>
      </c>
      <c r="B94" s="165" t="s">
        <v>162</v>
      </c>
      <c r="C94" s="105">
        <f t="shared" si="23"/>
        <v>15000</v>
      </c>
      <c r="D94" s="158"/>
      <c r="E94" s="183"/>
      <c r="F94" s="183">
        <v>1464</v>
      </c>
      <c r="G94" s="183">
        <v>2680</v>
      </c>
      <c r="H94" s="183">
        <v>1336</v>
      </c>
      <c r="I94" s="183">
        <v>1162</v>
      </c>
      <c r="J94" s="183">
        <v>2010</v>
      </c>
      <c r="K94" s="183">
        <v>1572</v>
      </c>
      <c r="L94" s="183">
        <v>1235</v>
      </c>
      <c r="M94" s="183">
        <v>959</v>
      </c>
      <c r="N94" s="183">
        <v>662</v>
      </c>
      <c r="O94" s="183">
        <v>1063</v>
      </c>
      <c r="P94" s="183">
        <v>647</v>
      </c>
      <c r="Q94" s="183">
        <v>210</v>
      </c>
      <c r="R94" s="180">
        <f t="shared" si="19"/>
        <v>15000</v>
      </c>
    </row>
    <row r="95" s="68" customFormat="1" ht="24.75" customHeight="1" spans="1:18">
      <c r="A95" s="165" t="s">
        <v>163</v>
      </c>
      <c r="B95" s="165" t="s">
        <v>164</v>
      </c>
      <c r="C95" s="105">
        <f t="shared" si="23"/>
        <v>11735</v>
      </c>
      <c r="D95" s="158"/>
      <c r="E95" s="183"/>
      <c r="F95" s="183">
        <v>1000</v>
      </c>
      <c r="G95" s="183">
        <v>1000</v>
      </c>
      <c r="H95" s="183">
        <v>1000</v>
      </c>
      <c r="I95" s="183">
        <v>1000</v>
      </c>
      <c r="J95" s="183">
        <v>1000</v>
      </c>
      <c r="K95" s="183">
        <v>1000</v>
      </c>
      <c r="L95" s="183">
        <v>1000</v>
      </c>
      <c r="M95" s="183">
        <v>1000</v>
      </c>
      <c r="N95" s="183">
        <v>735</v>
      </c>
      <c r="O95" s="183">
        <v>1000</v>
      </c>
      <c r="P95" s="183">
        <v>1000</v>
      </c>
      <c r="Q95" s="183">
        <v>1000</v>
      </c>
      <c r="R95" s="180">
        <f t="shared" si="19"/>
        <v>11735</v>
      </c>
    </row>
    <row r="96" s="68" customFormat="1" ht="24.75" customHeight="1" spans="1:18">
      <c r="A96" s="165" t="s">
        <v>165</v>
      </c>
      <c r="B96" s="165" t="s">
        <v>166</v>
      </c>
      <c r="C96" s="105">
        <f t="shared" si="23"/>
        <v>94020</v>
      </c>
      <c r="D96" s="158"/>
      <c r="E96" s="183"/>
      <c r="F96" s="183">
        <v>5809</v>
      </c>
      <c r="G96" s="183">
        <v>13582</v>
      </c>
      <c r="H96" s="183">
        <v>8356</v>
      </c>
      <c r="I96" s="183">
        <v>6300</v>
      </c>
      <c r="J96" s="183">
        <v>16996</v>
      </c>
      <c r="K96" s="183">
        <v>7813</v>
      </c>
      <c r="L96" s="183">
        <v>6394</v>
      </c>
      <c r="M96" s="183">
        <v>5195</v>
      </c>
      <c r="N96" s="183">
        <v>4623</v>
      </c>
      <c r="O96" s="183">
        <v>7182</v>
      </c>
      <c r="P96" s="183">
        <v>5339</v>
      </c>
      <c r="Q96" s="183">
        <v>6431</v>
      </c>
      <c r="R96" s="180">
        <f t="shared" si="19"/>
        <v>94020</v>
      </c>
    </row>
    <row r="97" s="68" customFormat="1" ht="24.75" customHeight="1" spans="1:18">
      <c r="A97" s="165" t="s">
        <v>161</v>
      </c>
      <c r="B97" s="165" t="s">
        <v>167</v>
      </c>
      <c r="C97" s="105">
        <f t="shared" si="23"/>
        <v>8231</v>
      </c>
      <c r="D97" s="158"/>
      <c r="E97" s="183"/>
      <c r="F97" s="183">
        <v>469</v>
      </c>
      <c r="G97" s="183">
        <v>1267</v>
      </c>
      <c r="H97" s="183">
        <v>734</v>
      </c>
      <c r="I97" s="183">
        <v>585</v>
      </c>
      <c r="J97" s="183">
        <v>1054</v>
      </c>
      <c r="K97" s="183">
        <v>809</v>
      </c>
      <c r="L97" s="183">
        <v>594</v>
      </c>
      <c r="M97" s="183">
        <v>426</v>
      </c>
      <c r="N97" s="183">
        <v>365</v>
      </c>
      <c r="O97" s="183">
        <v>686</v>
      </c>
      <c r="P97" s="183">
        <v>908</v>
      </c>
      <c r="Q97" s="183">
        <v>334</v>
      </c>
      <c r="R97" s="180">
        <f t="shared" si="19"/>
        <v>8231</v>
      </c>
    </row>
    <row r="98" s="72" customFormat="1" ht="24.75" customHeight="1" spans="1:18">
      <c r="A98" s="187"/>
      <c r="B98" s="188"/>
      <c r="C98" s="189"/>
      <c r="D98" s="190"/>
      <c r="E98" s="191"/>
      <c r="F98" s="191"/>
      <c r="G98" s="191"/>
      <c r="H98" s="191"/>
      <c r="I98" s="191"/>
      <c r="J98" s="191"/>
      <c r="K98" s="183"/>
      <c r="L98" s="191"/>
      <c r="M98" s="191"/>
      <c r="N98" s="191"/>
      <c r="O98" s="191"/>
      <c r="P98" s="191"/>
      <c r="Q98" s="191"/>
      <c r="R98" s="180"/>
    </row>
    <row r="99" s="70" customFormat="1" ht="24.75" customHeight="1" spans="1:18">
      <c r="A99" s="101" t="s">
        <v>168</v>
      </c>
      <c r="B99" s="184"/>
      <c r="C99" s="185">
        <f>SUM(D99:Q99)</f>
        <v>19569</v>
      </c>
      <c r="D99" s="186">
        <f t="shared" ref="D99:Q99" si="24">SUM(D100:D102)</f>
        <v>0</v>
      </c>
      <c r="E99" s="185">
        <f t="shared" si="24"/>
        <v>0</v>
      </c>
      <c r="F99" s="185">
        <f t="shared" si="24"/>
        <v>605</v>
      </c>
      <c r="G99" s="185">
        <f t="shared" si="24"/>
        <v>4132</v>
      </c>
      <c r="H99" s="185">
        <f t="shared" si="24"/>
        <v>2390</v>
      </c>
      <c r="I99" s="185">
        <f t="shared" si="24"/>
        <v>2140</v>
      </c>
      <c r="J99" s="185">
        <f t="shared" si="24"/>
        <v>3052</v>
      </c>
      <c r="K99" s="185">
        <f t="shared" si="24"/>
        <v>2267</v>
      </c>
      <c r="L99" s="185">
        <f t="shared" si="24"/>
        <v>1630</v>
      </c>
      <c r="M99" s="185">
        <f t="shared" si="24"/>
        <v>524</v>
      </c>
      <c r="N99" s="185">
        <f t="shared" si="24"/>
        <v>252</v>
      </c>
      <c r="O99" s="185">
        <f t="shared" si="24"/>
        <v>1789</v>
      </c>
      <c r="P99" s="185">
        <f t="shared" si="24"/>
        <v>532</v>
      </c>
      <c r="Q99" s="185">
        <f t="shared" si="24"/>
        <v>256</v>
      </c>
      <c r="R99" s="180">
        <f>SUM(F99:Q99)</f>
        <v>19569</v>
      </c>
    </row>
    <row r="100" s="69" customFormat="1" ht="24.75" customHeight="1" spans="1:18">
      <c r="A100" s="192" t="s">
        <v>169</v>
      </c>
      <c r="B100" s="192" t="s">
        <v>170</v>
      </c>
      <c r="C100" s="105">
        <f>SUM(D100:Q100)</f>
        <v>16743</v>
      </c>
      <c r="D100" s="158"/>
      <c r="E100" s="183"/>
      <c r="F100" s="183">
        <v>605</v>
      </c>
      <c r="G100" s="183">
        <v>3199</v>
      </c>
      <c r="H100" s="183">
        <v>2058</v>
      </c>
      <c r="I100" s="183">
        <v>1774</v>
      </c>
      <c r="J100" s="183">
        <v>2715</v>
      </c>
      <c r="K100" s="183">
        <v>1910</v>
      </c>
      <c r="L100" s="218">
        <v>1342</v>
      </c>
      <c r="M100" s="183">
        <v>524</v>
      </c>
      <c r="N100" s="183">
        <v>252</v>
      </c>
      <c r="O100" s="183">
        <v>1576</v>
      </c>
      <c r="P100" s="183">
        <v>532</v>
      </c>
      <c r="Q100" s="183">
        <v>256</v>
      </c>
      <c r="R100" s="181">
        <f>SUM(F100:Q100)</f>
        <v>16743</v>
      </c>
    </row>
    <row r="101" s="68" customFormat="1" ht="24.75" customHeight="1" spans="1:18">
      <c r="A101" s="123" t="s">
        <v>171</v>
      </c>
      <c r="B101" s="123" t="s">
        <v>172</v>
      </c>
      <c r="C101" s="105">
        <f>SUM(D101:Q101)</f>
        <v>2826</v>
      </c>
      <c r="D101" s="158"/>
      <c r="E101" s="183"/>
      <c r="F101" s="183">
        <v>0</v>
      </c>
      <c r="G101" s="183">
        <v>933</v>
      </c>
      <c r="H101" s="183">
        <v>332</v>
      </c>
      <c r="I101" s="183">
        <v>366</v>
      </c>
      <c r="J101" s="183">
        <v>337</v>
      </c>
      <c r="K101" s="183">
        <v>357</v>
      </c>
      <c r="L101" s="183">
        <v>288</v>
      </c>
      <c r="M101" s="183">
        <v>0</v>
      </c>
      <c r="N101" s="183">
        <v>0</v>
      </c>
      <c r="O101" s="183">
        <v>213</v>
      </c>
      <c r="P101" s="183">
        <v>0</v>
      </c>
      <c r="Q101" s="183">
        <v>0</v>
      </c>
      <c r="R101" s="180">
        <f>SUM(F101:Q101)</f>
        <v>2826</v>
      </c>
    </row>
    <row r="102" s="71" customFormat="1" ht="24.75" customHeight="1" spans="1:18">
      <c r="A102" s="124"/>
      <c r="B102" s="124"/>
      <c r="C102" s="105"/>
      <c r="D102" s="130"/>
      <c r="E102" s="193"/>
      <c r="F102" s="193"/>
      <c r="G102" s="194"/>
      <c r="H102" s="195"/>
      <c r="I102" s="219"/>
      <c r="J102" s="220"/>
      <c r="K102" s="221"/>
      <c r="L102" s="221"/>
      <c r="M102" s="222"/>
      <c r="N102" s="223"/>
      <c r="O102" s="224"/>
      <c r="P102" s="224"/>
      <c r="Q102" s="224"/>
      <c r="R102" s="180"/>
    </row>
    <row r="103" s="64" customFormat="1" ht="24.75" customHeight="1" spans="1:18">
      <c r="A103" s="196" t="s">
        <v>173</v>
      </c>
      <c r="B103" s="197"/>
      <c r="C103" s="198">
        <f>SUM(D103:Q103)</f>
        <v>75000</v>
      </c>
      <c r="D103" s="199">
        <f t="shared" ref="D103:Q103" si="25">SUM(D104:D106)</f>
        <v>47902</v>
      </c>
      <c r="E103" s="200">
        <f t="shared" si="25"/>
        <v>10000</v>
      </c>
      <c r="F103" s="200">
        <f t="shared" si="25"/>
        <v>2135</v>
      </c>
      <c r="G103" s="200">
        <f t="shared" si="25"/>
        <v>4103</v>
      </c>
      <c r="H103" s="200">
        <f t="shared" si="25"/>
        <v>1130</v>
      </c>
      <c r="I103" s="200">
        <f t="shared" si="25"/>
        <v>1084</v>
      </c>
      <c r="J103" s="200">
        <f t="shared" si="25"/>
        <v>1471</v>
      </c>
      <c r="K103" s="200">
        <f t="shared" si="25"/>
        <v>1133</v>
      </c>
      <c r="L103" s="200">
        <f t="shared" si="25"/>
        <v>1700</v>
      </c>
      <c r="M103" s="200">
        <f t="shared" si="25"/>
        <v>664</v>
      </c>
      <c r="N103" s="200">
        <f t="shared" si="25"/>
        <v>584</v>
      </c>
      <c r="O103" s="200">
        <f t="shared" si="25"/>
        <v>944</v>
      </c>
      <c r="P103" s="200">
        <f t="shared" si="25"/>
        <v>754</v>
      </c>
      <c r="Q103" s="200">
        <f t="shared" si="25"/>
        <v>1396</v>
      </c>
      <c r="R103" s="180">
        <f>SUM(F103:Q103)</f>
        <v>17098</v>
      </c>
    </row>
    <row r="104" s="62" customFormat="1" ht="24.75" customHeight="1" spans="1:18">
      <c r="A104" s="93" t="s">
        <v>146</v>
      </c>
      <c r="B104" s="93" t="s">
        <v>174</v>
      </c>
      <c r="C104" s="105">
        <f>SUM(D104:Q104)</f>
        <v>50000</v>
      </c>
      <c r="D104" s="201">
        <v>27000</v>
      </c>
      <c r="E104" s="202">
        <v>10000</v>
      </c>
      <c r="F104" s="202">
        <v>2003</v>
      </c>
      <c r="G104" s="202">
        <v>1887</v>
      </c>
      <c r="H104" s="202">
        <v>1050</v>
      </c>
      <c r="I104" s="202">
        <v>1050</v>
      </c>
      <c r="J104" s="202">
        <v>1278</v>
      </c>
      <c r="K104" s="202">
        <v>958</v>
      </c>
      <c r="L104" s="202">
        <v>1523</v>
      </c>
      <c r="M104" s="202">
        <v>603</v>
      </c>
      <c r="N104" s="202">
        <v>529</v>
      </c>
      <c r="O104" s="202">
        <v>900</v>
      </c>
      <c r="P104" s="204">
        <v>700</v>
      </c>
      <c r="Q104" s="202">
        <v>519</v>
      </c>
      <c r="R104" s="180">
        <f>SUM(F104:Q104)</f>
        <v>13000</v>
      </c>
    </row>
    <row r="105" s="62" customFormat="1" ht="24.75" customHeight="1" spans="1:18">
      <c r="A105" s="93" t="s">
        <v>146</v>
      </c>
      <c r="B105" s="93" t="s">
        <v>175</v>
      </c>
      <c r="C105" s="105">
        <f>SUM(D105:Q105)</f>
        <v>25000</v>
      </c>
      <c r="D105" s="203">
        <v>20902</v>
      </c>
      <c r="E105" s="202"/>
      <c r="F105" s="202">
        <v>132</v>
      </c>
      <c r="G105" s="202">
        <v>2216</v>
      </c>
      <c r="H105" s="202">
        <v>80</v>
      </c>
      <c r="I105" s="202">
        <v>34</v>
      </c>
      <c r="J105" s="202">
        <v>193</v>
      </c>
      <c r="K105" s="202">
        <v>175</v>
      </c>
      <c r="L105" s="202">
        <v>177</v>
      </c>
      <c r="M105" s="202">
        <v>61</v>
      </c>
      <c r="N105" s="202">
        <v>55</v>
      </c>
      <c r="O105" s="202">
        <v>44</v>
      </c>
      <c r="P105" s="202">
        <v>54</v>
      </c>
      <c r="Q105" s="202">
        <v>877</v>
      </c>
      <c r="R105" s="180">
        <f>SUM(F105:Q105)</f>
        <v>4098</v>
      </c>
    </row>
    <row r="106" s="73" customFormat="1" ht="24.75" customHeight="1" spans="1:18">
      <c r="A106" s="118"/>
      <c r="B106" s="118"/>
      <c r="C106" s="120">
        <f>SUM(D106:Q106)</f>
        <v>0</v>
      </c>
      <c r="D106" s="201"/>
      <c r="E106" s="204"/>
      <c r="F106" s="204"/>
      <c r="G106" s="204"/>
      <c r="H106" s="204"/>
      <c r="I106" s="204"/>
      <c r="J106" s="204"/>
      <c r="K106" s="204"/>
      <c r="L106" s="204"/>
      <c r="M106" s="204"/>
      <c r="N106" s="204"/>
      <c r="O106" s="204"/>
      <c r="P106" s="204"/>
      <c r="Q106" s="204"/>
      <c r="R106" s="181">
        <f>SUM(F106:Q106)</f>
        <v>0</v>
      </c>
    </row>
    <row r="107" s="64" customFormat="1" ht="24.75" customHeight="1" spans="1:18">
      <c r="A107" s="205" t="s">
        <v>176</v>
      </c>
      <c r="B107" s="206"/>
      <c r="C107" s="207">
        <f>SUM(D107:Q107)</f>
        <v>72475</v>
      </c>
      <c r="D107" s="208">
        <v>15081</v>
      </c>
      <c r="E107" s="209">
        <v>77</v>
      </c>
      <c r="F107" s="209">
        <v>7697</v>
      </c>
      <c r="G107" s="209">
        <v>8465</v>
      </c>
      <c r="H107" s="209">
        <v>4179</v>
      </c>
      <c r="I107" s="209">
        <v>3312</v>
      </c>
      <c r="J107" s="207">
        <v>9516</v>
      </c>
      <c r="K107" s="207">
        <v>5843</v>
      </c>
      <c r="L107" s="207">
        <v>4280</v>
      </c>
      <c r="M107" s="207">
        <v>2870</v>
      </c>
      <c r="N107" s="207">
        <v>3178</v>
      </c>
      <c r="O107" s="207">
        <v>3953</v>
      </c>
      <c r="P107" s="207">
        <v>2351</v>
      </c>
      <c r="Q107" s="207">
        <v>1673</v>
      </c>
      <c r="R107" s="181">
        <v>1410</v>
      </c>
    </row>
    <row r="108" s="62" customFormat="1" ht="24.75" customHeight="1" spans="1:18">
      <c r="A108" s="210"/>
      <c r="B108" s="93"/>
      <c r="C108" s="95"/>
      <c r="D108" s="158"/>
      <c r="E108" s="211"/>
      <c r="F108" s="211"/>
      <c r="G108" s="211"/>
      <c r="H108" s="211"/>
      <c r="I108" s="211"/>
      <c r="J108" s="183"/>
      <c r="K108" s="183"/>
      <c r="L108" s="183"/>
      <c r="M108" s="183"/>
      <c r="N108" s="183"/>
      <c r="O108" s="183"/>
      <c r="P108" s="183"/>
      <c r="Q108" s="183"/>
      <c r="R108" s="180"/>
    </row>
    <row r="109" s="64" customFormat="1" ht="24.75" customHeight="1" spans="1:18">
      <c r="A109" s="212" t="s">
        <v>177</v>
      </c>
      <c r="B109" s="213"/>
      <c r="C109" s="103">
        <f t="shared" ref="C109:C115" si="26">SUM(D109:Q109)</f>
        <v>2397</v>
      </c>
      <c r="D109" s="104">
        <v>2397</v>
      </c>
      <c r="E109" s="185"/>
      <c r="F109" s="185"/>
      <c r="G109" s="185"/>
      <c r="H109" s="185"/>
      <c r="I109" s="185"/>
      <c r="J109" s="103"/>
      <c r="K109" s="103"/>
      <c r="L109" s="103"/>
      <c r="M109" s="103"/>
      <c r="N109" s="103"/>
      <c r="O109" s="103"/>
      <c r="P109" s="103"/>
      <c r="Q109" s="103"/>
      <c r="R109" s="180"/>
    </row>
    <row r="110" s="62" customFormat="1" ht="24.75" customHeight="1" spans="1:18">
      <c r="A110" s="210"/>
      <c r="B110" s="93"/>
      <c r="C110" s="95"/>
      <c r="D110" s="158"/>
      <c r="E110" s="211"/>
      <c r="F110" s="211"/>
      <c r="G110" s="211"/>
      <c r="H110" s="211"/>
      <c r="I110" s="211"/>
      <c r="J110" s="183"/>
      <c r="K110" s="183"/>
      <c r="L110" s="183"/>
      <c r="M110" s="183"/>
      <c r="N110" s="183"/>
      <c r="O110" s="183"/>
      <c r="P110" s="183"/>
      <c r="Q110" s="183"/>
      <c r="R110" s="180"/>
    </row>
    <row r="111" s="64" customFormat="1" ht="24.75" customHeight="1" spans="1:18">
      <c r="A111" s="212" t="s">
        <v>178</v>
      </c>
      <c r="B111" s="213"/>
      <c r="C111" s="103">
        <f t="shared" ref="C111:Q111" si="27">SUM(C112:C116)</f>
        <v>64863</v>
      </c>
      <c r="D111" s="104">
        <f t="shared" si="27"/>
        <v>10252</v>
      </c>
      <c r="E111" s="185">
        <f t="shared" si="27"/>
        <v>0</v>
      </c>
      <c r="F111" s="185">
        <f t="shared" si="27"/>
        <v>7151</v>
      </c>
      <c r="G111" s="185">
        <f t="shared" si="27"/>
        <v>9588</v>
      </c>
      <c r="H111" s="185">
        <f t="shared" si="27"/>
        <v>4345</v>
      </c>
      <c r="I111" s="185">
        <f t="shared" si="27"/>
        <v>3784</v>
      </c>
      <c r="J111" s="103">
        <f t="shared" si="27"/>
        <v>6631</v>
      </c>
      <c r="K111" s="103">
        <f t="shared" si="27"/>
        <v>5201</v>
      </c>
      <c r="L111" s="103">
        <f t="shared" si="27"/>
        <v>4492</v>
      </c>
      <c r="M111" s="103">
        <f t="shared" si="27"/>
        <v>3334</v>
      </c>
      <c r="N111" s="103">
        <f t="shared" si="27"/>
        <v>3084</v>
      </c>
      <c r="O111" s="103">
        <f t="shared" si="27"/>
        <v>3489</v>
      </c>
      <c r="P111" s="103">
        <f t="shared" si="27"/>
        <v>2378</v>
      </c>
      <c r="Q111" s="103">
        <f t="shared" si="27"/>
        <v>1134</v>
      </c>
      <c r="R111" s="180">
        <f t="shared" ref="R111:R118" si="28">SUM(F111:Q111)</f>
        <v>54611</v>
      </c>
    </row>
    <row r="112" s="62" customFormat="1" ht="24.75" customHeight="1" spans="1:18">
      <c r="A112" s="93" t="s">
        <v>179</v>
      </c>
      <c r="B112" s="141" t="s">
        <v>180</v>
      </c>
      <c r="C112" s="105">
        <f t="shared" si="26"/>
        <v>277</v>
      </c>
      <c r="D112" s="203">
        <v>277</v>
      </c>
      <c r="E112" s="202"/>
      <c r="F112" s="202"/>
      <c r="G112" s="202"/>
      <c r="H112" s="202"/>
      <c r="I112" s="202"/>
      <c r="J112" s="202"/>
      <c r="K112" s="202"/>
      <c r="L112" s="202"/>
      <c r="M112" s="202"/>
      <c r="N112" s="202"/>
      <c r="O112" s="202"/>
      <c r="P112" s="202"/>
      <c r="Q112" s="202"/>
      <c r="R112" s="180">
        <f t="shared" si="28"/>
        <v>0</v>
      </c>
    </row>
    <row r="113" s="62" customFormat="1" ht="24.75" customHeight="1" spans="1:18">
      <c r="A113" s="93" t="s">
        <v>181</v>
      </c>
      <c r="B113" s="141" t="s">
        <v>182</v>
      </c>
      <c r="C113" s="105">
        <f t="shared" si="26"/>
        <v>15194</v>
      </c>
      <c r="D113" s="203">
        <v>84</v>
      </c>
      <c r="E113" s="202"/>
      <c r="F113" s="202">
        <v>1806</v>
      </c>
      <c r="G113" s="202">
        <v>2668</v>
      </c>
      <c r="H113" s="202">
        <v>1294</v>
      </c>
      <c r="I113" s="202">
        <v>1017</v>
      </c>
      <c r="J113" s="202">
        <v>2050</v>
      </c>
      <c r="K113" s="202">
        <v>1635</v>
      </c>
      <c r="L113" s="202">
        <v>1172</v>
      </c>
      <c r="M113" s="202">
        <v>789</v>
      </c>
      <c r="N113" s="202">
        <v>950</v>
      </c>
      <c r="O113" s="202">
        <v>1040</v>
      </c>
      <c r="P113" s="202">
        <v>545</v>
      </c>
      <c r="Q113" s="202">
        <v>144</v>
      </c>
      <c r="R113" s="180">
        <f t="shared" si="28"/>
        <v>15110</v>
      </c>
    </row>
    <row r="114" s="62" customFormat="1" ht="24.75" customHeight="1" spans="1:18">
      <c r="A114" s="93" t="s">
        <v>183</v>
      </c>
      <c r="B114" s="214" t="s">
        <v>184</v>
      </c>
      <c r="C114" s="215">
        <f t="shared" si="26"/>
        <v>20</v>
      </c>
      <c r="D114" s="216"/>
      <c r="E114" s="202"/>
      <c r="F114" s="202"/>
      <c r="G114" s="202"/>
      <c r="H114" s="202"/>
      <c r="I114" s="202"/>
      <c r="J114" s="202"/>
      <c r="K114" s="202"/>
      <c r="L114" s="202"/>
      <c r="M114" s="202"/>
      <c r="N114" s="202">
        <v>20</v>
      </c>
      <c r="O114" s="202"/>
      <c r="P114" s="202"/>
      <c r="Q114" s="202"/>
      <c r="R114" s="180">
        <f t="shared" si="28"/>
        <v>20</v>
      </c>
    </row>
    <row r="115" s="62" customFormat="1" ht="24.75" customHeight="1" spans="1:18">
      <c r="A115" s="93" t="s">
        <v>185</v>
      </c>
      <c r="B115" s="124"/>
      <c r="C115" s="215">
        <f t="shared" si="26"/>
        <v>49372</v>
      </c>
      <c r="D115" s="203">
        <v>9891</v>
      </c>
      <c r="E115" s="202"/>
      <c r="F115" s="202">
        <v>5345</v>
      </c>
      <c r="G115" s="202">
        <v>6920</v>
      </c>
      <c r="H115" s="202">
        <v>3051</v>
      </c>
      <c r="I115" s="202">
        <v>2767</v>
      </c>
      <c r="J115" s="202">
        <v>4581</v>
      </c>
      <c r="K115" s="202">
        <v>3566</v>
      </c>
      <c r="L115" s="202">
        <v>3320</v>
      </c>
      <c r="M115" s="202">
        <v>2545</v>
      </c>
      <c r="N115" s="202">
        <v>2114</v>
      </c>
      <c r="O115" s="202">
        <v>2449</v>
      </c>
      <c r="P115" s="202">
        <v>1833</v>
      </c>
      <c r="Q115" s="202">
        <v>990</v>
      </c>
      <c r="R115" s="180">
        <f t="shared" si="28"/>
        <v>39481</v>
      </c>
    </row>
    <row r="116" s="62" customFormat="1" ht="24.75" customHeight="1" spans="1:18">
      <c r="A116" s="93"/>
      <c r="B116" s="124"/>
      <c r="C116" s="105"/>
      <c r="D116" s="203"/>
      <c r="E116" s="202"/>
      <c r="F116" s="202"/>
      <c r="G116" s="202"/>
      <c r="H116" s="202"/>
      <c r="I116" s="202"/>
      <c r="J116" s="202"/>
      <c r="K116" s="202"/>
      <c r="L116" s="202"/>
      <c r="M116" s="202"/>
      <c r="N116" s="202"/>
      <c r="O116" s="202"/>
      <c r="P116" s="202"/>
      <c r="Q116" s="202"/>
      <c r="R116" s="180">
        <f t="shared" si="28"/>
        <v>0</v>
      </c>
    </row>
    <row r="117" s="62" customFormat="1" ht="24.75" customHeight="1" spans="1:18">
      <c r="A117" s="212" t="s">
        <v>186</v>
      </c>
      <c r="B117" s="146"/>
      <c r="C117" s="103">
        <f>SUM(D117:Q117)</f>
        <v>670689</v>
      </c>
      <c r="D117" s="104">
        <f t="shared" ref="D117:Q117" si="29">SUM(D118:D119)</f>
        <v>18636</v>
      </c>
      <c r="E117" s="103">
        <f t="shared" si="29"/>
        <v>0</v>
      </c>
      <c r="F117" s="103">
        <f t="shared" si="29"/>
        <v>100162</v>
      </c>
      <c r="G117" s="103">
        <f t="shared" si="29"/>
        <v>129852</v>
      </c>
      <c r="H117" s="103">
        <f t="shared" si="29"/>
        <v>52698</v>
      </c>
      <c r="I117" s="103">
        <f t="shared" si="29"/>
        <v>40801</v>
      </c>
      <c r="J117" s="103">
        <f t="shared" si="29"/>
        <v>70318</v>
      </c>
      <c r="K117" s="103">
        <f t="shared" si="29"/>
        <v>67902</v>
      </c>
      <c r="L117" s="103">
        <f t="shared" si="29"/>
        <v>57257</v>
      </c>
      <c r="M117" s="103">
        <f t="shared" si="29"/>
        <v>31673</v>
      </c>
      <c r="N117" s="103">
        <f t="shared" si="29"/>
        <v>23652</v>
      </c>
      <c r="O117" s="103">
        <f t="shared" si="29"/>
        <v>43750</v>
      </c>
      <c r="P117" s="103">
        <f t="shared" si="29"/>
        <v>27749</v>
      </c>
      <c r="Q117" s="103">
        <f t="shared" si="29"/>
        <v>6239</v>
      </c>
      <c r="R117" s="180">
        <f t="shared" si="28"/>
        <v>652053</v>
      </c>
    </row>
    <row r="118" s="62" customFormat="1" ht="24.75" customHeight="1" spans="1:18">
      <c r="A118" s="116" t="s">
        <v>187</v>
      </c>
      <c r="B118" s="116" t="s">
        <v>188</v>
      </c>
      <c r="C118" s="105">
        <f>SUM(D118:Q118)</f>
        <v>6141</v>
      </c>
      <c r="D118" s="96">
        <v>123</v>
      </c>
      <c r="E118" s="95">
        <v>0</v>
      </c>
      <c r="F118" s="95">
        <v>718</v>
      </c>
      <c r="G118" s="95">
        <v>1106</v>
      </c>
      <c r="H118" s="95">
        <v>463</v>
      </c>
      <c r="I118" s="95">
        <v>546</v>
      </c>
      <c r="J118" s="95">
        <v>667</v>
      </c>
      <c r="K118" s="95">
        <v>542</v>
      </c>
      <c r="L118" s="95">
        <v>491</v>
      </c>
      <c r="M118" s="95">
        <v>345</v>
      </c>
      <c r="N118" s="95">
        <v>328</v>
      </c>
      <c r="O118" s="95">
        <v>447</v>
      </c>
      <c r="P118" s="95">
        <v>265</v>
      </c>
      <c r="Q118" s="95">
        <v>100</v>
      </c>
      <c r="R118" s="180">
        <f t="shared" si="28"/>
        <v>6018</v>
      </c>
    </row>
    <row r="119" s="62" customFormat="1" ht="24.75" customHeight="1" spans="1:18">
      <c r="A119" s="93" t="s">
        <v>185</v>
      </c>
      <c r="B119" s="124"/>
      <c r="C119" s="105">
        <f>SUM(D119:Q119)</f>
        <v>664548</v>
      </c>
      <c r="D119" s="158">
        <v>18513</v>
      </c>
      <c r="E119" s="95"/>
      <c r="F119" s="95">
        <v>99444</v>
      </c>
      <c r="G119" s="95">
        <v>128746</v>
      </c>
      <c r="H119" s="95">
        <v>52235</v>
      </c>
      <c r="I119" s="95">
        <v>40255</v>
      </c>
      <c r="J119" s="95">
        <v>69651</v>
      </c>
      <c r="K119" s="95">
        <v>67360</v>
      </c>
      <c r="L119" s="95">
        <v>56766</v>
      </c>
      <c r="M119" s="95">
        <v>31328</v>
      </c>
      <c r="N119" s="95">
        <v>23324</v>
      </c>
      <c r="O119" s="95">
        <v>43303</v>
      </c>
      <c r="P119" s="95">
        <v>27484</v>
      </c>
      <c r="Q119" s="95">
        <v>6139</v>
      </c>
      <c r="R119" s="180" t="e">
        <f>SUM(#REF!)</f>
        <v>#REF!</v>
      </c>
    </row>
    <row r="120" s="62" customFormat="1" ht="24.75" customHeight="1" spans="1:18">
      <c r="A120" s="93"/>
      <c r="B120" s="94"/>
      <c r="C120" s="95"/>
      <c r="D120" s="158"/>
      <c r="E120" s="95"/>
      <c r="F120" s="217"/>
      <c r="G120" s="217"/>
      <c r="H120" s="217"/>
      <c r="I120" s="217"/>
      <c r="J120" s="217"/>
      <c r="K120" s="217"/>
      <c r="L120" s="217"/>
      <c r="M120" s="217"/>
      <c r="N120" s="217"/>
      <c r="O120" s="217"/>
      <c r="P120" s="217"/>
      <c r="Q120" s="217"/>
      <c r="R120" s="180"/>
    </row>
    <row r="121" s="64" customFormat="1" ht="24.75" customHeight="1" spans="1:18">
      <c r="A121" s="212" t="s">
        <v>189</v>
      </c>
      <c r="B121" s="213"/>
      <c r="C121" s="103">
        <f t="shared" ref="C121:C128" si="30">SUM(D121:Q121)</f>
        <v>375</v>
      </c>
      <c r="D121" s="104">
        <v>30</v>
      </c>
      <c r="E121" s="185"/>
      <c r="F121" s="185">
        <v>20</v>
      </c>
      <c r="G121" s="185">
        <v>36</v>
      </c>
      <c r="H121" s="185">
        <v>28</v>
      </c>
      <c r="I121" s="185">
        <v>30</v>
      </c>
      <c r="J121" s="103">
        <v>45</v>
      </c>
      <c r="K121" s="103">
        <v>38</v>
      </c>
      <c r="L121" s="103">
        <v>24</v>
      </c>
      <c r="M121" s="103">
        <v>30</v>
      </c>
      <c r="N121" s="103">
        <v>24</v>
      </c>
      <c r="O121" s="103">
        <v>30</v>
      </c>
      <c r="P121" s="103">
        <v>28</v>
      </c>
      <c r="Q121" s="103">
        <v>12</v>
      </c>
      <c r="R121" s="180">
        <f t="shared" ref="R121:R128" si="31">SUM(F121:Q121)</f>
        <v>345</v>
      </c>
    </row>
    <row r="122" s="62" customFormat="1" ht="24.75" customHeight="1" spans="1:18">
      <c r="A122" s="93"/>
      <c r="B122" s="123"/>
      <c r="C122" s="95"/>
      <c r="D122" s="158"/>
      <c r="E122" s="183"/>
      <c r="F122" s="183"/>
      <c r="G122" s="183"/>
      <c r="H122" s="183"/>
      <c r="I122" s="183"/>
      <c r="J122" s="183"/>
      <c r="K122" s="183"/>
      <c r="L122" s="183"/>
      <c r="M122" s="183"/>
      <c r="N122" s="183"/>
      <c r="O122" s="183"/>
      <c r="P122" s="183"/>
      <c r="Q122" s="183"/>
      <c r="R122" s="180"/>
    </row>
    <row r="123" s="64" customFormat="1" ht="24.75" customHeight="1" spans="1:18">
      <c r="A123" s="212" t="s">
        <v>190</v>
      </c>
      <c r="B123" s="206"/>
      <c r="C123" s="103">
        <f t="shared" si="30"/>
        <v>16057</v>
      </c>
      <c r="D123" s="104">
        <v>2141</v>
      </c>
      <c r="E123" s="209"/>
      <c r="F123" s="185">
        <v>1712</v>
      </c>
      <c r="G123" s="185">
        <v>2532</v>
      </c>
      <c r="H123" s="185">
        <v>1003</v>
      </c>
      <c r="I123" s="185">
        <v>1069</v>
      </c>
      <c r="J123" s="103">
        <v>1306</v>
      </c>
      <c r="K123" s="103">
        <v>1096</v>
      </c>
      <c r="L123" s="103">
        <v>900</v>
      </c>
      <c r="M123" s="103">
        <v>989</v>
      </c>
      <c r="N123" s="103">
        <v>788</v>
      </c>
      <c r="O123" s="103">
        <v>1033</v>
      </c>
      <c r="P123" s="103">
        <v>801</v>
      </c>
      <c r="Q123" s="103">
        <v>687</v>
      </c>
      <c r="R123" s="180">
        <f t="shared" si="31"/>
        <v>13916</v>
      </c>
    </row>
    <row r="124" s="62" customFormat="1" ht="24.75" customHeight="1" spans="1:18">
      <c r="A124" s="93"/>
      <c r="B124" s="123"/>
      <c r="C124" s="95"/>
      <c r="D124" s="158"/>
      <c r="E124" s="183"/>
      <c r="F124" s="183"/>
      <c r="G124" s="183"/>
      <c r="H124" s="183"/>
      <c r="I124" s="183"/>
      <c r="J124" s="183"/>
      <c r="K124" s="183"/>
      <c r="L124" s="183"/>
      <c r="M124" s="183"/>
      <c r="N124" s="183"/>
      <c r="O124" s="183"/>
      <c r="P124" s="183"/>
      <c r="Q124" s="183"/>
      <c r="R124" s="180"/>
    </row>
    <row r="125" s="62" customFormat="1" ht="24.75" customHeight="1" spans="1:18">
      <c r="A125" s="212" t="s">
        <v>191</v>
      </c>
      <c r="B125" s="146"/>
      <c r="C125" s="103">
        <f t="shared" si="30"/>
        <v>634358</v>
      </c>
      <c r="D125" s="104">
        <f t="shared" ref="D125:Q125" si="32">SUM(D126:D126)</f>
        <v>11534</v>
      </c>
      <c r="E125" s="103">
        <f t="shared" si="32"/>
        <v>0</v>
      </c>
      <c r="F125" s="103">
        <f t="shared" si="32"/>
        <v>66464</v>
      </c>
      <c r="G125" s="103">
        <f t="shared" si="32"/>
        <v>116926</v>
      </c>
      <c r="H125" s="103">
        <f t="shared" si="32"/>
        <v>49715</v>
      </c>
      <c r="I125" s="103">
        <f t="shared" si="32"/>
        <v>41911</v>
      </c>
      <c r="J125" s="103">
        <f t="shared" si="32"/>
        <v>89080</v>
      </c>
      <c r="K125" s="103">
        <f t="shared" si="32"/>
        <v>58160</v>
      </c>
      <c r="L125" s="103">
        <f t="shared" si="32"/>
        <v>57409</v>
      </c>
      <c r="M125" s="103">
        <f t="shared" si="32"/>
        <v>29756</v>
      </c>
      <c r="N125" s="103">
        <f t="shared" si="32"/>
        <v>28417</v>
      </c>
      <c r="O125" s="103">
        <f t="shared" si="32"/>
        <v>50092</v>
      </c>
      <c r="P125" s="103">
        <f t="shared" si="32"/>
        <v>27265</v>
      </c>
      <c r="Q125" s="103">
        <f t="shared" si="32"/>
        <v>7629</v>
      </c>
      <c r="R125" s="180">
        <f t="shared" si="31"/>
        <v>622824</v>
      </c>
    </row>
    <row r="126" s="62" customFormat="1" ht="24.75" customHeight="1" spans="1:18">
      <c r="A126" s="93" t="s">
        <v>185</v>
      </c>
      <c r="B126" s="123"/>
      <c r="C126" s="105">
        <f t="shared" si="30"/>
        <v>634358</v>
      </c>
      <c r="D126" s="96">
        <v>11534</v>
      </c>
      <c r="E126" s="95"/>
      <c r="F126" s="95">
        <v>66464</v>
      </c>
      <c r="G126" s="95">
        <v>116926</v>
      </c>
      <c r="H126" s="95">
        <v>49715</v>
      </c>
      <c r="I126" s="95">
        <v>41911</v>
      </c>
      <c r="J126" s="95">
        <v>89080</v>
      </c>
      <c r="K126" s="95">
        <v>58160</v>
      </c>
      <c r="L126" s="95">
        <v>57409</v>
      </c>
      <c r="M126" s="95">
        <v>29756</v>
      </c>
      <c r="N126" s="95">
        <v>28417</v>
      </c>
      <c r="O126" s="95">
        <v>50092</v>
      </c>
      <c r="P126" s="95">
        <v>27265</v>
      </c>
      <c r="Q126" s="95">
        <v>7629</v>
      </c>
      <c r="R126" s="180">
        <f t="shared" si="31"/>
        <v>622824</v>
      </c>
    </row>
    <row r="127" s="62" customFormat="1" ht="24.75" customHeight="1" spans="1:18">
      <c r="A127" s="93"/>
      <c r="B127" s="123"/>
      <c r="C127" s="95">
        <f t="shared" si="30"/>
        <v>0</v>
      </c>
      <c r="D127" s="96"/>
      <c r="E127" s="95"/>
      <c r="F127" s="95"/>
      <c r="G127" s="95"/>
      <c r="H127" s="95"/>
      <c r="I127" s="95"/>
      <c r="J127" s="95"/>
      <c r="K127" s="95"/>
      <c r="L127" s="95"/>
      <c r="M127" s="95"/>
      <c r="N127" s="95"/>
      <c r="O127" s="95"/>
      <c r="P127" s="95"/>
      <c r="Q127" s="95"/>
      <c r="R127" s="180">
        <f t="shared" si="31"/>
        <v>0</v>
      </c>
    </row>
    <row r="128" s="64" customFormat="1" ht="24.75" customHeight="1" spans="1:18">
      <c r="A128" s="212" t="s">
        <v>192</v>
      </c>
      <c r="B128" s="213"/>
      <c r="C128" s="103">
        <f t="shared" si="30"/>
        <v>414369</v>
      </c>
      <c r="D128" s="104">
        <v>66120</v>
      </c>
      <c r="E128" s="185"/>
      <c r="F128" s="185">
        <v>43370</v>
      </c>
      <c r="G128" s="185">
        <v>67298</v>
      </c>
      <c r="H128" s="185">
        <v>30006</v>
      </c>
      <c r="I128" s="185">
        <v>22096</v>
      </c>
      <c r="J128" s="103">
        <v>45237</v>
      </c>
      <c r="K128" s="103">
        <v>34101</v>
      </c>
      <c r="L128" s="103">
        <v>29083</v>
      </c>
      <c r="M128" s="103">
        <v>19313</v>
      </c>
      <c r="N128" s="103">
        <v>17844</v>
      </c>
      <c r="O128" s="103">
        <v>22327</v>
      </c>
      <c r="P128" s="103">
        <v>13588</v>
      </c>
      <c r="Q128" s="103">
        <v>3986</v>
      </c>
      <c r="R128" s="180">
        <f t="shared" si="31"/>
        <v>348249</v>
      </c>
    </row>
    <row r="129" s="62" customFormat="1" ht="24.75" customHeight="1" spans="1:18">
      <c r="A129" s="225"/>
      <c r="B129" s="226"/>
      <c r="C129" s="95"/>
      <c r="D129" s="96"/>
      <c r="E129" s="95"/>
      <c r="F129" s="95"/>
      <c r="G129" s="95"/>
      <c r="H129" s="95"/>
      <c r="I129" s="95"/>
      <c r="J129" s="95"/>
      <c r="K129" s="95"/>
      <c r="L129" s="95"/>
      <c r="M129" s="95"/>
      <c r="N129" s="95"/>
      <c r="O129" s="95"/>
      <c r="P129" s="95"/>
      <c r="Q129" s="95"/>
      <c r="R129" s="180"/>
    </row>
    <row r="130" s="64" customFormat="1" ht="24.75" customHeight="1" spans="1:18">
      <c r="A130" s="212" t="s">
        <v>193</v>
      </c>
      <c r="B130" s="213"/>
      <c r="C130" s="103">
        <f t="shared" ref="C130:C136" si="33">SUM(D130:Q130)</f>
        <v>128399</v>
      </c>
      <c r="D130" s="104">
        <v>85</v>
      </c>
      <c r="E130" s="185"/>
      <c r="F130" s="185">
        <v>8320</v>
      </c>
      <c r="G130" s="185">
        <v>23644</v>
      </c>
      <c r="H130" s="185">
        <v>8860</v>
      </c>
      <c r="I130" s="185">
        <v>8606</v>
      </c>
      <c r="J130" s="103">
        <v>15405</v>
      </c>
      <c r="K130" s="103">
        <v>15175</v>
      </c>
      <c r="L130" s="103">
        <v>13531</v>
      </c>
      <c r="M130" s="103">
        <v>11617</v>
      </c>
      <c r="N130" s="103">
        <v>5215</v>
      </c>
      <c r="O130" s="103">
        <v>9843</v>
      </c>
      <c r="P130" s="103">
        <v>6523</v>
      </c>
      <c r="Q130" s="103">
        <v>1575</v>
      </c>
      <c r="R130" s="180">
        <f t="shared" ref="R130:R136" si="34">SUM(F130:Q130)</f>
        <v>128314</v>
      </c>
    </row>
    <row r="131" s="62" customFormat="1" ht="24.75" customHeight="1" spans="1:18">
      <c r="A131" s="93"/>
      <c r="B131" s="123"/>
      <c r="C131" s="95"/>
      <c r="D131" s="96"/>
      <c r="E131" s="95"/>
      <c r="F131" s="95"/>
      <c r="G131" s="95"/>
      <c r="H131" s="95"/>
      <c r="I131" s="95"/>
      <c r="J131" s="95"/>
      <c r="K131" s="95"/>
      <c r="L131" s="95"/>
      <c r="M131" s="95"/>
      <c r="N131" s="95"/>
      <c r="O131" s="95"/>
      <c r="P131" s="95"/>
      <c r="Q131" s="95"/>
      <c r="R131" s="180">
        <f t="shared" si="34"/>
        <v>0</v>
      </c>
    </row>
    <row r="132" s="64" customFormat="1" ht="24.75" customHeight="1" spans="1:18">
      <c r="A132" s="212" t="s">
        <v>194</v>
      </c>
      <c r="B132" s="213"/>
      <c r="C132" s="103">
        <f t="shared" si="33"/>
        <v>30000</v>
      </c>
      <c r="D132" s="104"/>
      <c r="E132" s="185">
        <v>3000</v>
      </c>
      <c r="F132" s="185">
        <v>20000</v>
      </c>
      <c r="G132" s="185">
        <v>0</v>
      </c>
      <c r="H132" s="185">
        <v>3000</v>
      </c>
      <c r="I132" s="185">
        <v>3000</v>
      </c>
      <c r="J132" s="103">
        <v>0</v>
      </c>
      <c r="K132" s="103">
        <v>0</v>
      </c>
      <c r="L132" s="103">
        <v>0</v>
      </c>
      <c r="M132" s="103">
        <v>0</v>
      </c>
      <c r="N132" s="103">
        <v>0</v>
      </c>
      <c r="O132" s="103">
        <v>0</v>
      </c>
      <c r="P132" s="103">
        <v>0</v>
      </c>
      <c r="Q132" s="103">
        <v>1000</v>
      </c>
      <c r="R132" s="180">
        <f t="shared" si="34"/>
        <v>27000</v>
      </c>
    </row>
    <row r="133" s="62" customFormat="1" ht="24.75" customHeight="1" spans="1:18">
      <c r="A133" s="93"/>
      <c r="B133" s="123"/>
      <c r="C133" s="95"/>
      <c r="D133" s="96"/>
      <c r="E133" s="95"/>
      <c r="F133" s="95"/>
      <c r="G133" s="95"/>
      <c r="H133" s="95"/>
      <c r="I133" s="95"/>
      <c r="J133" s="95"/>
      <c r="K133" s="95"/>
      <c r="L133" s="95"/>
      <c r="M133" s="95"/>
      <c r="N133" s="95"/>
      <c r="O133" s="95"/>
      <c r="P133" s="95"/>
      <c r="Q133" s="95"/>
      <c r="R133" s="180">
        <f t="shared" si="34"/>
        <v>0</v>
      </c>
    </row>
    <row r="134" s="64" customFormat="1" ht="24.75" customHeight="1" spans="1:18">
      <c r="A134" s="212" t="s">
        <v>195</v>
      </c>
      <c r="B134" s="213"/>
      <c r="C134" s="103">
        <f t="shared" si="33"/>
        <v>262010</v>
      </c>
      <c r="D134" s="104">
        <f t="shared" ref="D134:Q134" si="35">SUM(D135:D136)</f>
        <v>4940</v>
      </c>
      <c r="E134" s="185">
        <f t="shared" si="35"/>
        <v>0</v>
      </c>
      <c r="F134" s="185">
        <f t="shared" si="35"/>
        <v>8612</v>
      </c>
      <c r="G134" s="185">
        <f t="shared" si="35"/>
        <v>32299</v>
      </c>
      <c r="H134" s="185">
        <f t="shared" si="35"/>
        <v>21610</v>
      </c>
      <c r="I134" s="185">
        <f t="shared" si="35"/>
        <v>24285</v>
      </c>
      <c r="J134" s="103">
        <f t="shared" si="35"/>
        <v>21457</v>
      </c>
      <c r="K134" s="103">
        <f t="shared" si="35"/>
        <v>22087</v>
      </c>
      <c r="L134" s="103">
        <f t="shared" si="35"/>
        <v>40300</v>
      </c>
      <c r="M134" s="103">
        <f t="shared" si="35"/>
        <v>28180</v>
      </c>
      <c r="N134" s="103">
        <f t="shared" si="35"/>
        <v>7006</v>
      </c>
      <c r="O134" s="103">
        <f t="shared" si="35"/>
        <v>24058</v>
      </c>
      <c r="P134" s="103">
        <f t="shared" si="35"/>
        <v>18302</v>
      </c>
      <c r="Q134" s="103">
        <f t="shared" si="35"/>
        <v>8874</v>
      </c>
      <c r="R134" s="180">
        <f t="shared" si="34"/>
        <v>257070</v>
      </c>
    </row>
    <row r="135" s="65" customFormat="1" ht="24.75" customHeight="1" spans="1:18">
      <c r="A135" s="227" t="s">
        <v>196</v>
      </c>
      <c r="B135" s="227" t="s">
        <v>197</v>
      </c>
      <c r="C135" s="105">
        <f t="shared" si="33"/>
        <v>1323</v>
      </c>
      <c r="D135" s="96"/>
      <c r="E135" s="95"/>
      <c r="F135" s="228">
        <v>61</v>
      </c>
      <c r="G135" s="228">
        <v>144</v>
      </c>
      <c r="H135" s="228">
        <v>149</v>
      </c>
      <c r="I135" s="228">
        <v>55</v>
      </c>
      <c r="J135" s="228">
        <v>337</v>
      </c>
      <c r="K135" s="258">
        <v>0</v>
      </c>
      <c r="L135" s="228">
        <v>75</v>
      </c>
      <c r="M135" s="228">
        <v>74</v>
      </c>
      <c r="N135" s="228">
        <v>169</v>
      </c>
      <c r="O135" s="228">
        <v>63</v>
      </c>
      <c r="P135" s="228">
        <v>196</v>
      </c>
      <c r="Q135" s="95"/>
      <c r="R135" s="180">
        <f t="shared" si="34"/>
        <v>1323</v>
      </c>
    </row>
    <row r="136" s="62" customFormat="1" ht="24.75" customHeight="1" spans="1:18">
      <c r="A136" s="93" t="s">
        <v>185</v>
      </c>
      <c r="B136" s="192"/>
      <c r="C136" s="105">
        <f t="shared" si="33"/>
        <v>260687</v>
      </c>
      <c r="D136" s="96">
        <v>4940</v>
      </c>
      <c r="E136" s="95">
        <v>0</v>
      </c>
      <c r="F136" s="95">
        <v>8551</v>
      </c>
      <c r="G136" s="95">
        <v>32155</v>
      </c>
      <c r="H136" s="95">
        <v>21461</v>
      </c>
      <c r="I136" s="95">
        <v>24230</v>
      </c>
      <c r="J136" s="95">
        <v>21120</v>
      </c>
      <c r="K136" s="95">
        <v>22087</v>
      </c>
      <c r="L136" s="95">
        <v>40225</v>
      </c>
      <c r="M136" s="95">
        <v>28106</v>
      </c>
      <c r="N136" s="95">
        <v>6837</v>
      </c>
      <c r="O136" s="95">
        <v>23995</v>
      </c>
      <c r="P136" s="95">
        <v>18106</v>
      </c>
      <c r="Q136" s="95">
        <v>8874</v>
      </c>
      <c r="R136" s="180">
        <f t="shared" si="34"/>
        <v>255747</v>
      </c>
    </row>
    <row r="137" s="62" customFormat="1" ht="24.75" customHeight="1" spans="1:18">
      <c r="A137" s="93"/>
      <c r="B137" s="229"/>
      <c r="C137" s="95"/>
      <c r="D137" s="96"/>
      <c r="E137" s="95"/>
      <c r="F137" s="95"/>
      <c r="G137" s="95"/>
      <c r="H137" s="95"/>
      <c r="I137" s="95"/>
      <c r="J137" s="95"/>
      <c r="K137" s="95"/>
      <c r="L137" s="95"/>
      <c r="M137" s="95"/>
      <c r="N137" s="95"/>
      <c r="O137" s="95"/>
      <c r="P137" s="95"/>
      <c r="Q137" s="95"/>
      <c r="R137" s="180"/>
    </row>
    <row r="138" s="64" customFormat="1" ht="24.75" customHeight="1" spans="1:18">
      <c r="A138" s="212" t="s">
        <v>198</v>
      </c>
      <c r="B138" s="213"/>
      <c r="C138" s="103">
        <f t="shared" ref="C138:C144" si="36">SUM(D138:Q138)</f>
        <v>43186</v>
      </c>
      <c r="D138" s="104">
        <v>0</v>
      </c>
      <c r="E138" s="185"/>
      <c r="F138" s="185">
        <v>2611</v>
      </c>
      <c r="G138" s="185">
        <v>5093</v>
      </c>
      <c r="H138" s="185">
        <v>2424</v>
      </c>
      <c r="I138" s="185">
        <v>1927</v>
      </c>
      <c r="J138" s="103">
        <v>11088</v>
      </c>
      <c r="K138" s="103">
        <v>2783</v>
      </c>
      <c r="L138" s="103">
        <v>2483</v>
      </c>
      <c r="M138" s="103">
        <v>2245</v>
      </c>
      <c r="N138" s="103">
        <v>1799</v>
      </c>
      <c r="O138" s="103">
        <v>1878</v>
      </c>
      <c r="P138" s="103">
        <v>2439</v>
      </c>
      <c r="Q138" s="103">
        <v>6416</v>
      </c>
      <c r="R138" s="180">
        <f>SUM(F138:Q138)</f>
        <v>43186</v>
      </c>
    </row>
    <row r="139" s="62" customFormat="1" ht="24.75" customHeight="1" spans="1:18">
      <c r="A139" s="93"/>
      <c r="B139" s="123"/>
      <c r="C139" s="95"/>
      <c r="D139" s="96"/>
      <c r="E139" s="95"/>
      <c r="F139" s="95"/>
      <c r="G139" s="95"/>
      <c r="H139" s="95"/>
      <c r="I139" s="95"/>
      <c r="J139" s="95"/>
      <c r="K139" s="95"/>
      <c r="L139" s="95"/>
      <c r="M139" s="95"/>
      <c r="N139" s="95"/>
      <c r="O139" s="95"/>
      <c r="P139" s="95"/>
      <c r="Q139" s="95"/>
      <c r="R139" s="180">
        <f>SUM(F139:Q139)</f>
        <v>0</v>
      </c>
    </row>
    <row r="140" s="64" customFormat="1" ht="24.75" customHeight="1" spans="1:18">
      <c r="A140" s="212" t="s">
        <v>199</v>
      </c>
      <c r="B140" s="213"/>
      <c r="C140" s="103">
        <f t="shared" si="36"/>
        <v>43060</v>
      </c>
      <c r="D140" s="104">
        <v>105</v>
      </c>
      <c r="E140" s="185">
        <v>1204</v>
      </c>
      <c r="F140" s="185">
        <v>4439</v>
      </c>
      <c r="G140" s="185">
        <v>3968</v>
      </c>
      <c r="H140" s="185">
        <v>1271</v>
      </c>
      <c r="I140" s="185">
        <v>8989</v>
      </c>
      <c r="J140" s="103">
        <v>6465</v>
      </c>
      <c r="K140" s="103">
        <v>749</v>
      </c>
      <c r="L140" s="103">
        <v>11641</v>
      </c>
      <c r="M140" s="103">
        <v>585</v>
      </c>
      <c r="N140" s="103">
        <v>345</v>
      </c>
      <c r="O140" s="103">
        <v>1694</v>
      </c>
      <c r="P140" s="103">
        <v>1605</v>
      </c>
      <c r="Q140" s="103">
        <v>0</v>
      </c>
      <c r="R140" s="180">
        <v>1204</v>
      </c>
    </row>
    <row r="141" s="62" customFormat="1" ht="24.75" customHeight="1" spans="1:18">
      <c r="A141" s="93"/>
      <c r="B141" s="123"/>
      <c r="C141" s="95">
        <f t="shared" si="36"/>
        <v>0</v>
      </c>
      <c r="D141" s="96"/>
      <c r="E141" s="95"/>
      <c r="F141" s="95"/>
      <c r="G141" s="95"/>
      <c r="H141" s="95"/>
      <c r="I141" s="95"/>
      <c r="J141" s="95"/>
      <c r="K141" s="95"/>
      <c r="L141" s="95"/>
      <c r="M141" s="95"/>
      <c r="N141" s="95"/>
      <c r="O141" s="95"/>
      <c r="P141" s="95"/>
      <c r="Q141" s="95"/>
      <c r="R141" s="180">
        <f>SUM(F141:Q141)</f>
        <v>0</v>
      </c>
    </row>
    <row r="142" s="64" customFormat="1" ht="24.75" customHeight="1" spans="1:18">
      <c r="A142" s="212" t="s">
        <v>200</v>
      </c>
      <c r="B142" s="213"/>
      <c r="C142" s="103">
        <f t="shared" si="36"/>
        <v>9229</v>
      </c>
      <c r="D142" s="104">
        <v>8</v>
      </c>
      <c r="E142" s="185"/>
      <c r="F142" s="185">
        <v>423</v>
      </c>
      <c r="G142" s="185">
        <v>1404</v>
      </c>
      <c r="H142" s="185">
        <v>796</v>
      </c>
      <c r="I142" s="185">
        <v>189</v>
      </c>
      <c r="J142" s="103">
        <v>1006</v>
      </c>
      <c r="K142" s="103">
        <v>1308</v>
      </c>
      <c r="L142" s="103">
        <v>1128</v>
      </c>
      <c r="M142" s="103">
        <v>2057</v>
      </c>
      <c r="N142" s="103">
        <v>125</v>
      </c>
      <c r="O142" s="103">
        <v>60</v>
      </c>
      <c r="P142" s="103">
        <v>725</v>
      </c>
      <c r="Q142" s="103">
        <v>0</v>
      </c>
      <c r="R142" s="180">
        <v>0</v>
      </c>
    </row>
    <row r="143" s="62" customFormat="1" ht="24.75" customHeight="1" spans="1:18">
      <c r="A143" s="93"/>
      <c r="B143" s="123"/>
      <c r="C143" s="95">
        <f t="shared" si="36"/>
        <v>0</v>
      </c>
      <c r="D143" s="96"/>
      <c r="E143" s="95"/>
      <c r="F143" s="95"/>
      <c r="G143" s="95"/>
      <c r="H143" s="95"/>
      <c r="I143" s="95"/>
      <c r="J143" s="95"/>
      <c r="K143" s="95"/>
      <c r="L143" s="95"/>
      <c r="M143" s="95"/>
      <c r="N143" s="95"/>
      <c r="O143" s="95"/>
      <c r="P143" s="95"/>
      <c r="Q143" s="95"/>
      <c r="R143" s="180">
        <f>SUM(F143:Q143)</f>
        <v>0</v>
      </c>
    </row>
    <row r="144" s="64" customFormat="1" ht="24.75" customHeight="1" spans="1:18">
      <c r="A144" s="212" t="s">
        <v>201</v>
      </c>
      <c r="B144" s="213"/>
      <c r="C144" s="103">
        <f t="shared" si="36"/>
        <v>327</v>
      </c>
      <c r="D144" s="104">
        <v>95</v>
      </c>
      <c r="E144" s="185"/>
      <c r="F144" s="185">
        <v>0</v>
      </c>
      <c r="G144" s="185">
        <v>0</v>
      </c>
      <c r="H144" s="185">
        <v>0</v>
      </c>
      <c r="I144" s="185">
        <v>0</v>
      </c>
      <c r="J144" s="103">
        <v>0</v>
      </c>
      <c r="K144" s="103">
        <v>116</v>
      </c>
      <c r="L144" s="103">
        <v>0</v>
      </c>
      <c r="M144" s="103">
        <v>116</v>
      </c>
      <c r="N144" s="103">
        <v>0</v>
      </c>
      <c r="O144" s="103">
        <v>0</v>
      </c>
      <c r="P144" s="103">
        <v>0</v>
      </c>
      <c r="Q144" s="103">
        <v>0</v>
      </c>
      <c r="R144" s="180">
        <f>SUM(F144:Q144)</f>
        <v>232</v>
      </c>
    </row>
    <row r="145" s="74" customFormat="1" ht="24.75" customHeight="1" spans="1:18">
      <c r="A145" s="230"/>
      <c r="B145" s="231"/>
      <c r="C145" s="189"/>
      <c r="D145" s="232"/>
      <c r="E145" s="189"/>
      <c r="F145" s="233"/>
      <c r="G145" s="233"/>
      <c r="H145" s="233"/>
      <c r="I145" s="233"/>
      <c r="J145" s="233"/>
      <c r="K145" s="259"/>
      <c r="L145" s="233"/>
      <c r="M145" s="233"/>
      <c r="N145" s="233"/>
      <c r="O145" s="233"/>
      <c r="P145" s="233"/>
      <c r="Q145" s="233"/>
      <c r="R145" s="261"/>
    </row>
    <row r="146" s="64" customFormat="1" ht="24.75" customHeight="1" spans="1:18">
      <c r="A146" s="212" t="s">
        <v>202</v>
      </c>
      <c r="B146" s="213"/>
      <c r="C146" s="103">
        <f>SUM(D146:Q146)</f>
        <v>48901</v>
      </c>
      <c r="D146" s="104"/>
      <c r="E146" s="185"/>
      <c r="F146" s="185">
        <v>14653</v>
      </c>
      <c r="G146" s="185">
        <v>6931</v>
      </c>
      <c r="H146" s="185">
        <v>1691</v>
      </c>
      <c r="I146" s="185">
        <v>2956</v>
      </c>
      <c r="J146" s="103">
        <v>1099</v>
      </c>
      <c r="K146" s="103">
        <v>3975</v>
      </c>
      <c r="L146" s="103">
        <v>6708</v>
      </c>
      <c r="M146" s="103">
        <v>2501</v>
      </c>
      <c r="N146" s="103">
        <v>1823</v>
      </c>
      <c r="O146" s="103">
        <v>2278</v>
      </c>
      <c r="P146" s="103">
        <v>4014</v>
      </c>
      <c r="Q146" s="103">
        <v>272</v>
      </c>
      <c r="R146" s="180">
        <f>SUM(F146:Q146)</f>
        <v>48901</v>
      </c>
    </row>
    <row r="147" s="74" customFormat="1" ht="24.75" customHeight="1" spans="1:18">
      <c r="A147" s="230"/>
      <c r="B147" s="231"/>
      <c r="C147" s="189"/>
      <c r="D147" s="232"/>
      <c r="E147" s="189"/>
      <c r="F147" s="233"/>
      <c r="G147" s="233"/>
      <c r="H147" s="233"/>
      <c r="I147" s="233"/>
      <c r="J147" s="233"/>
      <c r="K147" s="259"/>
      <c r="L147" s="233"/>
      <c r="M147" s="233"/>
      <c r="N147" s="233"/>
      <c r="O147" s="233"/>
      <c r="P147" s="233"/>
      <c r="Q147" s="233"/>
      <c r="R147" s="261"/>
    </row>
    <row r="148" s="64" customFormat="1" ht="24.75" customHeight="1" spans="1:18">
      <c r="A148" s="212" t="s">
        <v>203</v>
      </c>
      <c r="B148" s="213"/>
      <c r="C148" s="103">
        <f>SUM(D148:Q148)</f>
        <v>4144</v>
      </c>
      <c r="D148" s="104">
        <v>3</v>
      </c>
      <c r="E148" s="185"/>
      <c r="F148" s="185">
        <v>11</v>
      </c>
      <c r="G148" s="185">
        <v>544</v>
      </c>
      <c r="H148" s="185"/>
      <c r="I148" s="185">
        <v>478</v>
      </c>
      <c r="J148" s="103"/>
      <c r="K148" s="103">
        <v>144</v>
      </c>
      <c r="L148" s="103">
        <v>543</v>
      </c>
      <c r="M148" s="103">
        <v>244</v>
      </c>
      <c r="N148" s="103">
        <v>238</v>
      </c>
      <c r="O148" s="103">
        <v>846</v>
      </c>
      <c r="P148" s="103">
        <v>1057</v>
      </c>
      <c r="Q148" s="103">
        <v>36</v>
      </c>
      <c r="R148" s="180">
        <f>SUM(F148:Q148)</f>
        <v>4141</v>
      </c>
    </row>
    <row r="149" s="62" customFormat="1" ht="24.75" customHeight="1" spans="1:18">
      <c r="A149" s="93"/>
      <c r="B149" s="123"/>
      <c r="C149" s="95"/>
      <c r="D149" s="96"/>
      <c r="E149" s="95"/>
      <c r="F149" s="95"/>
      <c r="G149" s="95"/>
      <c r="H149" s="95"/>
      <c r="I149" s="95"/>
      <c r="J149" s="95"/>
      <c r="K149" s="95"/>
      <c r="L149" s="95"/>
      <c r="M149" s="95"/>
      <c r="N149" s="95"/>
      <c r="O149" s="95"/>
      <c r="P149" s="95"/>
      <c r="Q149" s="95"/>
      <c r="R149" s="180">
        <f>SUM(F149:Q149)</f>
        <v>0</v>
      </c>
    </row>
    <row r="150" s="64" customFormat="1" ht="24.75" customHeight="1" spans="1:18">
      <c r="A150" s="212" t="s">
        <v>204</v>
      </c>
      <c r="B150" s="213"/>
      <c r="C150" s="103">
        <f>SUM(D150:Q150)</f>
        <v>9451</v>
      </c>
      <c r="D150" s="104">
        <v>975</v>
      </c>
      <c r="E150" s="185">
        <v>4</v>
      </c>
      <c r="F150" s="185">
        <v>870</v>
      </c>
      <c r="G150" s="185">
        <v>1652</v>
      </c>
      <c r="H150" s="185">
        <v>762</v>
      </c>
      <c r="I150" s="185">
        <v>417</v>
      </c>
      <c r="J150" s="103">
        <v>1148</v>
      </c>
      <c r="K150" s="103">
        <v>984</v>
      </c>
      <c r="L150" s="103">
        <v>719</v>
      </c>
      <c r="M150" s="103">
        <v>438</v>
      </c>
      <c r="N150" s="103">
        <v>518</v>
      </c>
      <c r="O150" s="103">
        <v>556</v>
      </c>
      <c r="P150" s="103">
        <v>235</v>
      </c>
      <c r="Q150" s="103">
        <v>173</v>
      </c>
      <c r="R150" s="180">
        <f>SUM(F150:Q150)</f>
        <v>8472</v>
      </c>
    </row>
    <row r="151" s="62" customFormat="1" ht="24.75" customHeight="1" spans="1:18">
      <c r="A151" s="210"/>
      <c r="B151" s="141"/>
      <c r="C151" s="95"/>
      <c r="D151" s="96"/>
      <c r="E151" s="143"/>
      <c r="F151" s="143"/>
      <c r="G151" s="143"/>
      <c r="H151" s="143"/>
      <c r="I151" s="143"/>
      <c r="J151" s="95"/>
      <c r="K151" s="95"/>
      <c r="L151" s="95"/>
      <c r="M151" s="95"/>
      <c r="N151" s="95"/>
      <c r="O151" s="95"/>
      <c r="P151" s="95"/>
      <c r="Q151" s="95"/>
      <c r="R151" s="180"/>
    </row>
    <row r="152" s="64" customFormat="1" ht="24.75" customHeight="1" spans="1:18">
      <c r="A152" s="212" t="s">
        <v>205</v>
      </c>
      <c r="B152" s="213"/>
      <c r="C152" s="103">
        <f t="shared" ref="C152:C162" si="37">SUM(D152:Q152)</f>
        <v>496</v>
      </c>
      <c r="D152" s="104"/>
      <c r="E152" s="185"/>
      <c r="F152" s="185">
        <v>2</v>
      </c>
      <c r="G152" s="185">
        <v>7</v>
      </c>
      <c r="H152" s="185">
        <v>5</v>
      </c>
      <c r="I152" s="185">
        <v>4</v>
      </c>
      <c r="J152" s="103">
        <v>461</v>
      </c>
      <c r="K152" s="103">
        <v>4</v>
      </c>
      <c r="L152" s="103">
        <v>3</v>
      </c>
      <c r="M152" s="103">
        <v>2</v>
      </c>
      <c r="N152" s="103">
        <v>1</v>
      </c>
      <c r="O152" s="103">
        <v>4</v>
      </c>
      <c r="P152" s="103">
        <v>2</v>
      </c>
      <c r="Q152" s="103">
        <v>1</v>
      </c>
      <c r="R152" s="180">
        <f>SUM(F152:Q152)</f>
        <v>496</v>
      </c>
    </row>
    <row r="153" s="62" customFormat="1" ht="24.75" customHeight="1" spans="1:18">
      <c r="A153" s="210"/>
      <c r="B153" s="141"/>
      <c r="C153" s="95"/>
      <c r="D153" s="96"/>
      <c r="E153" s="143"/>
      <c r="F153" s="143"/>
      <c r="G153" s="143"/>
      <c r="H153" s="143"/>
      <c r="I153" s="143"/>
      <c r="J153" s="95"/>
      <c r="K153" s="95"/>
      <c r="L153" s="95"/>
      <c r="M153" s="95"/>
      <c r="N153" s="95"/>
      <c r="O153" s="95"/>
      <c r="P153" s="95"/>
      <c r="Q153" s="95"/>
      <c r="R153" s="180"/>
    </row>
    <row r="154" s="64" customFormat="1" ht="24.75" customHeight="1" spans="1:18">
      <c r="A154" s="212" t="s">
        <v>206</v>
      </c>
      <c r="B154" s="213"/>
      <c r="C154" s="103">
        <f t="shared" si="37"/>
        <v>901898</v>
      </c>
      <c r="D154" s="104">
        <f t="shared" ref="D154:Q154" si="38">SUM(D155:D158)</f>
        <v>59890</v>
      </c>
      <c r="E154" s="103">
        <f t="shared" si="38"/>
        <v>3478</v>
      </c>
      <c r="F154" s="103">
        <f t="shared" si="38"/>
        <v>122969</v>
      </c>
      <c r="G154" s="103">
        <f t="shared" si="38"/>
        <v>148503</v>
      </c>
      <c r="H154" s="103">
        <f t="shared" si="38"/>
        <v>52427</v>
      </c>
      <c r="I154" s="103">
        <f t="shared" si="38"/>
        <v>48845</v>
      </c>
      <c r="J154" s="103">
        <f t="shared" si="38"/>
        <v>47352</v>
      </c>
      <c r="K154" s="103">
        <f t="shared" si="38"/>
        <v>54930</v>
      </c>
      <c r="L154" s="103">
        <f t="shared" si="38"/>
        <v>119532</v>
      </c>
      <c r="M154" s="103">
        <f t="shared" si="38"/>
        <v>49106</v>
      </c>
      <c r="N154" s="103">
        <f t="shared" si="38"/>
        <v>38522</v>
      </c>
      <c r="O154" s="103">
        <f t="shared" si="38"/>
        <v>38594</v>
      </c>
      <c r="P154" s="103">
        <f t="shared" si="38"/>
        <v>48748</v>
      </c>
      <c r="Q154" s="103">
        <f t="shared" si="38"/>
        <v>69002</v>
      </c>
      <c r="R154" s="180">
        <f>SUM(F154:Q154)</f>
        <v>838530</v>
      </c>
    </row>
    <row r="155" s="62" customFormat="1" ht="24.75" customHeight="1" spans="1:18">
      <c r="A155" s="93" t="s">
        <v>207</v>
      </c>
      <c r="B155" s="94"/>
      <c r="C155" s="95">
        <f t="shared" si="37"/>
        <v>901898</v>
      </c>
      <c r="D155" s="96">
        <v>75358</v>
      </c>
      <c r="E155" s="95">
        <v>3478</v>
      </c>
      <c r="F155" s="142">
        <v>119205</v>
      </c>
      <c r="G155" s="142">
        <v>143722</v>
      </c>
      <c r="H155" s="142">
        <v>51795</v>
      </c>
      <c r="I155" s="142">
        <v>48389</v>
      </c>
      <c r="J155" s="142">
        <v>46260</v>
      </c>
      <c r="K155" s="142">
        <v>54303</v>
      </c>
      <c r="L155" s="142">
        <v>118359</v>
      </c>
      <c r="M155" s="142">
        <v>47991</v>
      </c>
      <c r="N155" s="142">
        <v>38114</v>
      </c>
      <c r="O155" s="142">
        <v>37856</v>
      </c>
      <c r="P155" s="142">
        <v>48401</v>
      </c>
      <c r="Q155" s="142">
        <v>68667</v>
      </c>
      <c r="R155" s="180">
        <f>SUM(F157:Q157)</f>
        <v>6246</v>
      </c>
    </row>
    <row r="156" s="62" customFormat="1" ht="24.75" customHeight="1" spans="1:18">
      <c r="A156" s="93" t="s">
        <v>208</v>
      </c>
      <c r="B156" s="94"/>
      <c r="C156" s="95">
        <f t="shared" si="37"/>
        <v>0</v>
      </c>
      <c r="D156" s="96">
        <v>-5681</v>
      </c>
      <c r="E156" s="95"/>
      <c r="F156" s="95">
        <v>681</v>
      </c>
      <c r="G156" s="95">
        <v>829</v>
      </c>
      <c r="H156" s="95">
        <v>392</v>
      </c>
      <c r="I156" s="95">
        <v>247</v>
      </c>
      <c r="J156" s="95">
        <v>516</v>
      </c>
      <c r="K156" s="95">
        <v>339</v>
      </c>
      <c r="L156" s="95">
        <v>920</v>
      </c>
      <c r="M156" s="95">
        <v>527</v>
      </c>
      <c r="N156" s="95">
        <v>264</v>
      </c>
      <c r="O156" s="95">
        <v>500</v>
      </c>
      <c r="P156" s="95">
        <v>236</v>
      </c>
      <c r="Q156" s="95">
        <v>230</v>
      </c>
      <c r="R156" s="180">
        <f>SUM(F156:Q156)</f>
        <v>5681</v>
      </c>
    </row>
    <row r="157" s="73" customFormat="1" ht="24.75" customHeight="1" spans="1:18">
      <c r="A157" s="118" t="s">
        <v>209</v>
      </c>
      <c r="B157" s="119"/>
      <c r="C157" s="168">
        <f t="shared" si="37"/>
        <v>0</v>
      </c>
      <c r="D157" s="111">
        <v>-6246</v>
      </c>
      <c r="E157" s="168"/>
      <c r="F157" s="168">
        <v>483</v>
      </c>
      <c r="G157" s="168">
        <v>3459</v>
      </c>
      <c r="H157" s="168">
        <v>240</v>
      </c>
      <c r="I157" s="168">
        <v>209</v>
      </c>
      <c r="J157" s="168">
        <v>576</v>
      </c>
      <c r="K157" s="168">
        <v>285</v>
      </c>
      <c r="L157" s="168">
        <v>213</v>
      </c>
      <c r="M157" s="168">
        <v>183</v>
      </c>
      <c r="N157" s="168">
        <v>144</v>
      </c>
      <c r="O157" s="168">
        <v>238</v>
      </c>
      <c r="P157" s="168">
        <v>111</v>
      </c>
      <c r="Q157" s="168">
        <v>105</v>
      </c>
      <c r="R157" s="181" t="e">
        <f>SUM(#REF!)</f>
        <v>#REF!</v>
      </c>
    </row>
    <row r="158" s="62" customFormat="1" ht="24.75" customHeight="1" spans="1:18">
      <c r="A158" s="93" t="s">
        <v>210</v>
      </c>
      <c r="B158" s="234"/>
      <c r="C158" s="95">
        <f t="shared" si="37"/>
        <v>0</v>
      </c>
      <c r="D158" s="96">
        <v>-3541</v>
      </c>
      <c r="E158" s="95"/>
      <c r="F158" s="95">
        <v>2600</v>
      </c>
      <c r="G158" s="95">
        <v>493</v>
      </c>
      <c r="H158" s="95"/>
      <c r="I158" s="95"/>
      <c r="J158" s="95"/>
      <c r="K158" s="95">
        <v>3</v>
      </c>
      <c r="L158" s="95">
        <v>40</v>
      </c>
      <c r="M158" s="95">
        <v>405</v>
      </c>
      <c r="N158" s="95"/>
      <c r="O158" s="95"/>
      <c r="P158" s="95"/>
      <c r="Q158" s="95"/>
      <c r="R158" s="262">
        <v>96.1</v>
      </c>
    </row>
    <row r="159" s="64" customFormat="1" ht="24.75" customHeight="1" spans="1:18">
      <c r="A159" s="196" t="s">
        <v>211</v>
      </c>
      <c r="B159" s="235"/>
      <c r="C159" s="198">
        <f t="shared" si="37"/>
        <v>47273</v>
      </c>
      <c r="D159" s="236">
        <f t="shared" ref="D159:Q159" si="39">SUM(D160:D162)</f>
        <v>2529</v>
      </c>
      <c r="E159" s="198">
        <f t="shared" si="39"/>
        <v>60</v>
      </c>
      <c r="F159" s="198">
        <f t="shared" si="39"/>
        <v>375</v>
      </c>
      <c r="G159" s="198">
        <f t="shared" si="39"/>
        <v>1475</v>
      </c>
      <c r="H159" s="198">
        <f t="shared" si="39"/>
        <v>264</v>
      </c>
      <c r="I159" s="198">
        <f t="shared" si="39"/>
        <v>367</v>
      </c>
      <c r="J159" s="198">
        <f t="shared" si="39"/>
        <v>467</v>
      </c>
      <c r="K159" s="198">
        <f t="shared" si="39"/>
        <v>373</v>
      </c>
      <c r="L159" s="198">
        <f t="shared" si="39"/>
        <v>862</v>
      </c>
      <c r="M159" s="198">
        <f t="shared" si="39"/>
        <v>1077</v>
      </c>
      <c r="N159" s="198">
        <f t="shared" si="39"/>
        <v>541</v>
      </c>
      <c r="O159" s="198">
        <f t="shared" si="39"/>
        <v>474</v>
      </c>
      <c r="P159" s="198">
        <f t="shared" si="39"/>
        <v>409</v>
      </c>
      <c r="Q159" s="198">
        <f t="shared" si="39"/>
        <v>38000</v>
      </c>
      <c r="R159" s="262">
        <f t="shared" ref="R159:R164" si="40">SUM(F159:Q159)</f>
        <v>44684</v>
      </c>
    </row>
    <row r="160" s="75" customFormat="1" ht="24.75" customHeight="1" spans="1:256">
      <c r="A160" s="237" t="s">
        <v>212</v>
      </c>
      <c r="B160" s="94"/>
      <c r="C160" s="95">
        <f t="shared" si="37"/>
        <v>47273</v>
      </c>
      <c r="D160" s="96">
        <v>4033</v>
      </c>
      <c r="E160" s="95">
        <v>60</v>
      </c>
      <c r="F160" s="95">
        <v>290</v>
      </c>
      <c r="G160" s="95">
        <v>1220</v>
      </c>
      <c r="H160" s="95">
        <v>194</v>
      </c>
      <c r="I160" s="95">
        <v>302</v>
      </c>
      <c r="J160" s="95">
        <v>307</v>
      </c>
      <c r="K160" s="95">
        <v>263</v>
      </c>
      <c r="L160" s="95">
        <v>727</v>
      </c>
      <c r="M160" s="95">
        <v>932</v>
      </c>
      <c r="N160" s="95">
        <v>456</v>
      </c>
      <c r="O160" s="95">
        <v>394</v>
      </c>
      <c r="P160" s="95">
        <v>349</v>
      </c>
      <c r="Q160" s="168">
        <v>37746</v>
      </c>
      <c r="R160" s="263">
        <f t="shared" si="40"/>
        <v>43180</v>
      </c>
      <c r="S160" s="264"/>
      <c r="T160" s="264"/>
      <c r="U160" s="264"/>
      <c r="V160" s="264"/>
      <c r="W160" s="264"/>
      <c r="X160" s="264"/>
      <c r="Y160" s="264"/>
      <c r="Z160" s="264"/>
      <c r="AA160" s="264"/>
      <c r="AB160" s="264"/>
      <c r="AC160" s="264"/>
      <c r="AD160" s="264"/>
      <c r="AF160" s="267"/>
      <c r="AH160" s="264"/>
      <c r="AI160" s="267"/>
      <c r="AJ160" s="267"/>
      <c r="AK160" s="264"/>
      <c r="AL160" s="264"/>
      <c r="AM160" s="264"/>
      <c r="AN160" s="264"/>
      <c r="AO160" s="264"/>
      <c r="AP160" s="264"/>
      <c r="AQ160" s="264"/>
      <c r="AR160" s="264"/>
      <c r="AS160" s="264"/>
      <c r="AT160" s="264"/>
      <c r="AU160" s="264"/>
      <c r="AV160" s="264"/>
      <c r="AX160" s="267"/>
      <c r="AZ160" s="264"/>
      <c r="BA160" s="267"/>
      <c r="BB160" s="267"/>
      <c r="BC160" s="264"/>
      <c r="BD160" s="264"/>
      <c r="BE160" s="264"/>
      <c r="BF160" s="264"/>
      <c r="BG160" s="264"/>
      <c r="BH160" s="264"/>
      <c r="BI160" s="264"/>
      <c r="BJ160" s="264"/>
      <c r="BK160" s="264"/>
      <c r="BL160" s="264"/>
      <c r="BM160" s="264"/>
      <c r="BN160" s="264"/>
      <c r="BP160" s="267"/>
      <c r="BR160" s="264"/>
      <c r="BS160" s="267"/>
      <c r="BT160" s="267"/>
      <c r="BU160" s="264"/>
      <c r="BV160" s="264"/>
      <c r="BW160" s="264"/>
      <c r="BX160" s="264"/>
      <c r="BY160" s="264"/>
      <c r="BZ160" s="264"/>
      <c r="CA160" s="264"/>
      <c r="CB160" s="264"/>
      <c r="CC160" s="264"/>
      <c r="CD160" s="264"/>
      <c r="CE160" s="264"/>
      <c r="CF160" s="264"/>
      <c r="CH160" s="267"/>
      <c r="CJ160" s="264"/>
      <c r="CK160" s="267"/>
      <c r="CL160" s="267"/>
      <c r="CM160" s="264"/>
      <c r="CN160" s="264"/>
      <c r="CO160" s="264"/>
      <c r="CP160" s="264"/>
      <c r="CQ160" s="264"/>
      <c r="CR160" s="264"/>
      <c r="CS160" s="264"/>
      <c r="CT160" s="264"/>
      <c r="CU160" s="264"/>
      <c r="CV160" s="264"/>
      <c r="CW160" s="264"/>
      <c r="CX160" s="264"/>
      <c r="CZ160" s="267"/>
      <c r="DB160" s="264"/>
      <c r="DC160" s="267"/>
      <c r="DD160" s="267"/>
      <c r="DE160" s="264"/>
      <c r="DF160" s="264"/>
      <c r="DG160" s="264"/>
      <c r="DH160" s="264"/>
      <c r="DI160" s="264"/>
      <c r="DJ160" s="264"/>
      <c r="DK160" s="264"/>
      <c r="DL160" s="264"/>
      <c r="DM160" s="264"/>
      <c r="DN160" s="264"/>
      <c r="DO160" s="264"/>
      <c r="DP160" s="264"/>
      <c r="DR160" s="267"/>
      <c r="DT160" s="264"/>
      <c r="DU160" s="267"/>
      <c r="DV160" s="267"/>
      <c r="DW160" s="264"/>
      <c r="DX160" s="264"/>
      <c r="DY160" s="264"/>
      <c r="DZ160" s="264"/>
      <c r="EA160" s="264"/>
      <c r="EB160" s="264"/>
      <c r="EC160" s="264"/>
      <c r="ED160" s="264"/>
      <c r="EE160" s="264"/>
      <c r="EF160" s="264"/>
      <c r="EG160" s="264"/>
      <c r="EH160" s="264"/>
      <c r="EJ160" s="267"/>
      <c r="EL160" s="264"/>
      <c r="EM160" s="267"/>
      <c r="EN160" s="267"/>
      <c r="EO160" s="264"/>
      <c r="EP160" s="264"/>
      <c r="EQ160" s="264"/>
      <c r="ER160" s="264"/>
      <c r="ES160" s="264"/>
      <c r="ET160" s="264"/>
      <c r="EU160" s="264"/>
      <c r="EV160" s="264"/>
      <c r="EW160" s="264"/>
      <c r="EX160" s="264"/>
      <c r="EY160" s="264"/>
      <c r="EZ160" s="264"/>
      <c r="FB160" s="267"/>
      <c r="FD160" s="264"/>
      <c r="FE160" s="267"/>
      <c r="FF160" s="267"/>
      <c r="FG160" s="264"/>
      <c r="FH160" s="264"/>
      <c r="FI160" s="264"/>
      <c r="FJ160" s="264"/>
      <c r="FK160" s="264"/>
      <c r="FL160" s="264"/>
      <c r="FM160" s="264"/>
      <c r="FN160" s="264"/>
      <c r="FO160" s="264"/>
      <c r="FP160" s="264"/>
      <c r="FQ160" s="264"/>
      <c r="FR160" s="264"/>
      <c r="FT160" s="267"/>
      <c r="FV160" s="264"/>
      <c r="FW160" s="267"/>
      <c r="FX160" s="267"/>
      <c r="FY160" s="264"/>
      <c r="FZ160" s="264"/>
      <c r="GA160" s="264"/>
      <c r="GB160" s="264"/>
      <c r="GC160" s="264"/>
      <c r="GD160" s="264"/>
      <c r="GE160" s="264"/>
      <c r="GF160" s="264"/>
      <c r="GG160" s="264"/>
      <c r="GH160" s="264"/>
      <c r="GI160" s="264"/>
      <c r="GJ160" s="264"/>
      <c r="GL160" s="267"/>
      <c r="GN160" s="264"/>
      <c r="GO160" s="267"/>
      <c r="GP160" s="267"/>
      <c r="GQ160" s="264"/>
      <c r="GR160" s="264"/>
      <c r="GS160" s="264"/>
      <c r="GT160" s="264"/>
      <c r="GU160" s="264"/>
      <c r="GV160" s="264"/>
      <c r="GW160" s="264"/>
      <c r="GX160" s="264"/>
      <c r="GY160" s="264"/>
      <c r="GZ160" s="264"/>
      <c r="HA160" s="264"/>
      <c r="HB160" s="264"/>
      <c r="HD160" s="267"/>
      <c r="HF160" s="264"/>
      <c r="HG160" s="267"/>
      <c r="HH160" s="267"/>
      <c r="HI160" s="264"/>
      <c r="HJ160" s="264"/>
      <c r="HK160" s="264"/>
      <c r="HL160" s="264"/>
      <c r="HM160" s="264"/>
      <c r="HN160" s="264"/>
      <c r="HO160" s="264"/>
      <c r="HP160" s="264"/>
      <c r="HQ160" s="264"/>
      <c r="HR160" s="264"/>
      <c r="HS160" s="264"/>
      <c r="HT160" s="264"/>
      <c r="HV160" s="267"/>
      <c r="HX160" s="264"/>
      <c r="HY160" s="267"/>
      <c r="HZ160" s="267"/>
      <c r="IA160" s="264"/>
      <c r="IB160" s="264"/>
      <c r="IC160" s="264"/>
      <c r="ID160" s="264"/>
      <c r="IE160" s="264"/>
      <c r="IF160" s="264"/>
      <c r="IG160" s="264"/>
      <c r="IH160" s="264"/>
      <c r="II160" s="264"/>
      <c r="IJ160" s="264"/>
      <c r="IK160" s="264"/>
      <c r="IL160" s="264"/>
      <c r="IN160" s="267"/>
      <c r="IP160" s="264"/>
      <c r="IQ160" s="267"/>
      <c r="IR160" s="267"/>
      <c r="IS160" s="264"/>
      <c r="IT160" s="264"/>
      <c r="IU160" s="264"/>
      <c r="IV160" s="264"/>
    </row>
    <row r="161" s="62" customFormat="1" ht="24.75" customHeight="1" spans="1:18">
      <c r="A161" s="238" t="s">
        <v>213</v>
      </c>
      <c r="B161" s="239"/>
      <c r="C161" s="143">
        <f t="shared" si="37"/>
        <v>0</v>
      </c>
      <c r="D161" s="240">
        <v>-1320</v>
      </c>
      <c r="E161" s="143"/>
      <c r="F161" s="241">
        <v>85</v>
      </c>
      <c r="G161" s="241">
        <v>255</v>
      </c>
      <c r="H161" s="241">
        <v>70</v>
      </c>
      <c r="I161" s="241">
        <v>65</v>
      </c>
      <c r="J161" s="241">
        <v>160</v>
      </c>
      <c r="K161" s="241">
        <v>110</v>
      </c>
      <c r="L161" s="241">
        <v>135</v>
      </c>
      <c r="M161" s="241">
        <v>145</v>
      </c>
      <c r="N161" s="241">
        <v>85</v>
      </c>
      <c r="O161" s="241">
        <v>80</v>
      </c>
      <c r="P161" s="241">
        <v>60</v>
      </c>
      <c r="Q161" s="241">
        <v>70</v>
      </c>
      <c r="R161" s="265">
        <f t="shared" si="40"/>
        <v>1320</v>
      </c>
    </row>
    <row r="162" s="62" customFormat="1" ht="24.75" customHeight="1" spans="1:18">
      <c r="A162" s="93" t="s">
        <v>210</v>
      </c>
      <c r="B162" s="94"/>
      <c r="C162" s="95">
        <f t="shared" si="37"/>
        <v>0</v>
      </c>
      <c r="D162" s="96">
        <v>-184</v>
      </c>
      <c r="E162" s="95"/>
      <c r="F162" s="95"/>
      <c r="G162" s="95"/>
      <c r="H162" s="95"/>
      <c r="I162" s="95"/>
      <c r="J162" s="95"/>
      <c r="K162" s="95"/>
      <c r="L162" s="95"/>
      <c r="M162" s="95"/>
      <c r="N162" s="95"/>
      <c r="O162" s="95"/>
      <c r="P162" s="95"/>
      <c r="Q162" s="95">
        <v>184</v>
      </c>
      <c r="R162" s="180">
        <f t="shared" si="40"/>
        <v>184</v>
      </c>
    </row>
    <row r="163" s="64" customFormat="1" ht="24.75" customHeight="1" spans="1:18">
      <c r="A163" s="101" t="s">
        <v>214</v>
      </c>
      <c r="B163" s="102"/>
      <c r="C163" s="103">
        <f t="shared" ref="C163:Q163" si="41">SUM(C164:C165)</f>
        <v>193</v>
      </c>
      <c r="D163" s="104">
        <f t="shared" si="41"/>
        <v>0</v>
      </c>
      <c r="E163" s="103">
        <f t="shared" si="41"/>
        <v>0</v>
      </c>
      <c r="F163" s="103">
        <f t="shared" si="41"/>
        <v>135</v>
      </c>
      <c r="G163" s="103">
        <f t="shared" si="41"/>
        <v>14</v>
      </c>
      <c r="H163" s="103">
        <f t="shared" si="41"/>
        <v>10</v>
      </c>
      <c r="I163" s="103">
        <f t="shared" si="41"/>
        <v>3</v>
      </c>
      <c r="J163" s="103">
        <f t="shared" si="41"/>
        <v>6</v>
      </c>
      <c r="K163" s="103">
        <f t="shared" si="41"/>
        <v>3</v>
      </c>
      <c r="L163" s="103">
        <f t="shared" si="41"/>
        <v>4</v>
      </c>
      <c r="M163" s="103">
        <f t="shared" si="41"/>
        <v>3</v>
      </c>
      <c r="N163" s="103">
        <f t="shared" si="41"/>
        <v>7</v>
      </c>
      <c r="O163" s="103">
        <f t="shared" si="41"/>
        <v>4</v>
      </c>
      <c r="P163" s="103">
        <f t="shared" si="41"/>
        <v>2</v>
      </c>
      <c r="Q163" s="103">
        <f t="shared" si="41"/>
        <v>2</v>
      </c>
      <c r="R163" s="180">
        <f t="shared" si="40"/>
        <v>193</v>
      </c>
    </row>
    <row r="164" s="62" customFormat="1" ht="24.75" customHeight="1" spans="1:18">
      <c r="A164" s="237" t="s">
        <v>212</v>
      </c>
      <c r="B164" s="94"/>
      <c r="C164" s="95">
        <f>SUM(D164:Q164)</f>
        <v>193</v>
      </c>
      <c r="D164" s="96"/>
      <c r="E164" s="95"/>
      <c r="F164" s="95">
        <v>135</v>
      </c>
      <c r="G164" s="95">
        <v>14</v>
      </c>
      <c r="H164" s="95">
        <v>10</v>
      </c>
      <c r="I164" s="95">
        <v>3</v>
      </c>
      <c r="J164" s="95">
        <v>6</v>
      </c>
      <c r="K164" s="95">
        <v>3</v>
      </c>
      <c r="L164" s="95">
        <v>4</v>
      </c>
      <c r="M164" s="95">
        <v>3</v>
      </c>
      <c r="N164" s="95">
        <v>7</v>
      </c>
      <c r="O164" s="95">
        <v>4</v>
      </c>
      <c r="P164" s="95">
        <v>2</v>
      </c>
      <c r="Q164" s="95">
        <v>2</v>
      </c>
      <c r="R164" s="180">
        <f t="shared" si="40"/>
        <v>193</v>
      </c>
    </row>
    <row r="165" s="62" customFormat="1" ht="24.75" customHeight="1" spans="1:18">
      <c r="A165" s="237" t="s">
        <v>215</v>
      </c>
      <c r="B165" s="94"/>
      <c r="C165" s="95"/>
      <c r="D165" s="96"/>
      <c r="E165" s="95"/>
      <c r="F165" s="95"/>
      <c r="G165" s="95"/>
      <c r="H165" s="95"/>
      <c r="I165" s="95"/>
      <c r="J165" s="95"/>
      <c r="K165" s="95"/>
      <c r="L165" s="95"/>
      <c r="M165" s="95"/>
      <c r="N165" s="95"/>
      <c r="O165" s="95"/>
      <c r="P165" s="95"/>
      <c r="Q165" s="95"/>
      <c r="R165" s="180"/>
    </row>
    <row r="166" s="62" customFormat="1" ht="24.75" customHeight="1" spans="1:18">
      <c r="A166" s="93" t="s">
        <v>216</v>
      </c>
      <c r="B166" s="94"/>
      <c r="C166" s="95">
        <f>SUM(D166:Q166)</f>
        <v>47967</v>
      </c>
      <c r="D166" s="96">
        <f t="shared" ref="D166:Q166" si="42">SUM(D167,D185)</f>
        <v>-4511</v>
      </c>
      <c r="E166" s="95">
        <f t="shared" si="42"/>
        <v>0</v>
      </c>
      <c r="F166" s="95">
        <f t="shared" si="42"/>
        <v>16865</v>
      </c>
      <c r="G166" s="95">
        <f t="shared" si="42"/>
        <v>12798</v>
      </c>
      <c r="H166" s="95">
        <f t="shared" si="42"/>
        <v>4027</v>
      </c>
      <c r="I166" s="95">
        <f t="shared" si="42"/>
        <v>1675</v>
      </c>
      <c r="J166" s="95">
        <f t="shared" si="42"/>
        <v>4546</v>
      </c>
      <c r="K166" s="95">
        <f t="shared" si="42"/>
        <v>5926</v>
      </c>
      <c r="L166" s="95">
        <f t="shared" si="42"/>
        <v>1105</v>
      </c>
      <c r="M166" s="95">
        <f t="shared" si="42"/>
        <v>873</v>
      </c>
      <c r="N166" s="95">
        <f t="shared" si="42"/>
        <v>1672</v>
      </c>
      <c r="O166" s="95">
        <f t="shared" si="42"/>
        <v>1816</v>
      </c>
      <c r="P166" s="95">
        <f t="shared" si="42"/>
        <v>622</v>
      </c>
      <c r="Q166" s="95">
        <f t="shared" si="42"/>
        <v>553</v>
      </c>
      <c r="R166" s="180">
        <f>SUM(F166:Q166)</f>
        <v>52478</v>
      </c>
    </row>
    <row r="167" s="76" customFormat="1" ht="24.75" customHeight="1" spans="1:18">
      <c r="A167" s="242" t="s">
        <v>217</v>
      </c>
      <c r="B167" s="243"/>
      <c r="C167" s="105">
        <f t="shared" ref="C167:Q167" si="43">C168+C169</f>
        <v>47608</v>
      </c>
      <c r="D167" s="244">
        <f t="shared" si="43"/>
        <v>-4327</v>
      </c>
      <c r="E167" s="105">
        <f t="shared" si="43"/>
        <v>0</v>
      </c>
      <c r="F167" s="105">
        <f t="shared" si="43"/>
        <v>16665</v>
      </c>
      <c r="G167" s="105">
        <f t="shared" si="43"/>
        <v>12754</v>
      </c>
      <c r="H167" s="105">
        <f t="shared" si="43"/>
        <v>3995</v>
      </c>
      <c r="I167" s="105">
        <f t="shared" si="43"/>
        <v>1653</v>
      </c>
      <c r="J167" s="105">
        <f t="shared" si="43"/>
        <v>4463</v>
      </c>
      <c r="K167" s="105">
        <f t="shared" si="43"/>
        <v>5899</v>
      </c>
      <c r="L167" s="105">
        <f t="shared" si="43"/>
        <v>1089</v>
      </c>
      <c r="M167" s="105">
        <f t="shared" si="43"/>
        <v>819</v>
      </c>
      <c r="N167" s="105">
        <f t="shared" si="43"/>
        <v>1665</v>
      </c>
      <c r="O167" s="105">
        <f t="shared" si="43"/>
        <v>1789</v>
      </c>
      <c r="P167" s="105">
        <f t="shared" si="43"/>
        <v>608</v>
      </c>
      <c r="Q167" s="105">
        <f t="shared" si="43"/>
        <v>536</v>
      </c>
      <c r="R167" s="180">
        <f>SUM(F167:Q167)</f>
        <v>51935</v>
      </c>
    </row>
    <row r="168" s="71" customFormat="1" ht="24.75" customHeight="1" spans="1:18">
      <c r="A168" s="93" t="s">
        <v>218</v>
      </c>
      <c r="B168" s="94"/>
      <c r="C168" s="95">
        <f>SUM(D168:Q168)</f>
        <v>1046</v>
      </c>
      <c r="D168" s="96"/>
      <c r="E168" s="95"/>
      <c r="F168" s="95">
        <v>1046</v>
      </c>
      <c r="G168" s="245"/>
      <c r="H168" s="245"/>
      <c r="I168" s="245"/>
      <c r="J168" s="245"/>
      <c r="K168" s="245"/>
      <c r="L168" s="245"/>
      <c r="M168" s="245"/>
      <c r="N168" s="245"/>
      <c r="O168" s="245"/>
      <c r="P168" s="245"/>
      <c r="Q168" s="245"/>
      <c r="R168" s="180">
        <f>SUM(F168:Q168)</f>
        <v>1046</v>
      </c>
    </row>
    <row r="169" s="77" customFormat="1" ht="24.75" customHeight="1" spans="1:18">
      <c r="A169" s="93" t="s">
        <v>219</v>
      </c>
      <c r="B169" s="94"/>
      <c r="C169" s="95">
        <f t="shared" ref="C169:Q169" si="44">SUM(C170:C183)</f>
        <v>46562</v>
      </c>
      <c r="D169" s="96">
        <f t="shared" si="44"/>
        <v>-4327</v>
      </c>
      <c r="E169" s="95">
        <f t="shared" si="44"/>
        <v>0</v>
      </c>
      <c r="F169" s="95">
        <f t="shared" si="44"/>
        <v>15619</v>
      </c>
      <c r="G169" s="95">
        <f t="shared" si="44"/>
        <v>12754</v>
      </c>
      <c r="H169" s="95">
        <f t="shared" si="44"/>
        <v>3995</v>
      </c>
      <c r="I169" s="95">
        <f t="shared" si="44"/>
        <v>1653</v>
      </c>
      <c r="J169" s="95">
        <f t="shared" si="44"/>
        <v>4463</v>
      </c>
      <c r="K169" s="95">
        <f t="shared" si="44"/>
        <v>5899</v>
      </c>
      <c r="L169" s="95">
        <f t="shared" si="44"/>
        <v>1089</v>
      </c>
      <c r="M169" s="95">
        <f t="shared" si="44"/>
        <v>819</v>
      </c>
      <c r="N169" s="95">
        <f t="shared" si="44"/>
        <v>1665</v>
      </c>
      <c r="O169" s="95">
        <f t="shared" si="44"/>
        <v>1789</v>
      </c>
      <c r="P169" s="95">
        <f t="shared" si="44"/>
        <v>608</v>
      </c>
      <c r="Q169" s="95">
        <f t="shared" si="44"/>
        <v>536</v>
      </c>
      <c r="R169" s="180">
        <f>SUM(F169:Q169)</f>
        <v>50889</v>
      </c>
    </row>
    <row r="170" s="77" customFormat="1" ht="24.75" customHeight="1" spans="1:18">
      <c r="A170" s="246" t="s">
        <v>220</v>
      </c>
      <c r="B170" s="119" t="s">
        <v>221</v>
      </c>
      <c r="C170" s="168">
        <f t="shared" ref="C170:C183" si="45">SUM(D170:Q170)</f>
        <v>11281</v>
      </c>
      <c r="D170" s="162"/>
      <c r="E170" s="163"/>
      <c r="F170" s="163">
        <v>4597</v>
      </c>
      <c r="G170" s="163">
        <v>941</v>
      </c>
      <c r="H170" s="163">
        <v>880</v>
      </c>
      <c r="I170" s="163">
        <v>506</v>
      </c>
      <c r="J170" s="163">
        <v>810</v>
      </c>
      <c r="K170" s="163">
        <v>791</v>
      </c>
      <c r="L170" s="163">
        <v>717</v>
      </c>
      <c r="M170" s="163">
        <v>430</v>
      </c>
      <c r="N170" s="163">
        <v>577</v>
      </c>
      <c r="O170" s="163">
        <v>374</v>
      </c>
      <c r="P170" s="163">
        <v>291</v>
      </c>
      <c r="Q170" s="163">
        <v>367</v>
      </c>
      <c r="R170" s="180">
        <f>SUM(F170:Q170)</f>
        <v>11281</v>
      </c>
    </row>
    <row r="171" s="77" customFormat="1" ht="24.75" customHeight="1" spans="1:18">
      <c r="A171" s="246" t="s">
        <v>222</v>
      </c>
      <c r="B171" s="118" t="s">
        <v>223</v>
      </c>
      <c r="C171" s="168">
        <f t="shared" si="45"/>
        <v>91</v>
      </c>
      <c r="D171" s="162">
        <v>34</v>
      </c>
      <c r="E171" s="163"/>
      <c r="F171" s="163">
        <v>8</v>
      </c>
      <c r="G171" s="163">
        <v>8</v>
      </c>
      <c r="H171" s="163">
        <v>3</v>
      </c>
      <c r="I171" s="163">
        <v>4</v>
      </c>
      <c r="J171" s="163">
        <v>4</v>
      </c>
      <c r="K171" s="163">
        <v>4</v>
      </c>
      <c r="L171" s="163">
        <v>4</v>
      </c>
      <c r="M171" s="163">
        <v>2</v>
      </c>
      <c r="N171" s="163">
        <v>2</v>
      </c>
      <c r="O171" s="163">
        <v>9</v>
      </c>
      <c r="P171" s="163">
        <v>4</v>
      </c>
      <c r="Q171" s="163">
        <v>5</v>
      </c>
      <c r="R171" s="180">
        <f t="shared" ref="R171:R183" si="46">SUM(F171:Q171)</f>
        <v>57</v>
      </c>
    </row>
    <row r="172" s="77" customFormat="1" ht="24.75" customHeight="1" spans="1:18">
      <c r="A172" s="246" t="s">
        <v>224</v>
      </c>
      <c r="B172" s="119" t="s">
        <v>225</v>
      </c>
      <c r="C172" s="168">
        <f t="shared" si="45"/>
        <v>22659</v>
      </c>
      <c r="D172" s="162"/>
      <c r="E172" s="163"/>
      <c r="F172" s="163">
        <v>2690</v>
      </c>
      <c r="G172" s="163">
        <v>11605</v>
      </c>
      <c r="H172" s="163">
        <v>215</v>
      </c>
      <c r="I172" s="163">
        <v>1040</v>
      </c>
      <c r="J172" s="163">
        <v>3501</v>
      </c>
      <c r="K172" s="163">
        <v>1044</v>
      </c>
      <c r="L172" s="163">
        <v>268</v>
      </c>
      <c r="M172" s="163">
        <v>287</v>
      </c>
      <c r="N172" s="163">
        <v>778</v>
      </c>
      <c r="O172" s="163">
        <v>1117</v>
      </c>
      <c r="P172" s="163">
        <v>114</v>
      </c>
      <c r="Q172" s="163"/>
      <c r="R172" s="180">
        <f t="shared" si="46"/>
        <v>22659</v>
      </c>
    </row>
    <row r="173" s="77" customFormat="1" ht="24.75" customHeight="1" spans="1:18">
      <c r="A173" s="246" t="s">
        <v>226</v>
      </c>
      <c r="B173" s="118" t="s">
        <v>227</v>
      </c>
      <c r="C173" s="168">
        <f t="shared" si="45"/>
        <v>11847</v>
      </c>
      <c r="D173" s="162"/>
      <c r="E173" s="163"/>
      <c r="F173" s="163">
        <v>8101</v>
      </c>
      <c r="G173" s="163"/>
      <c r="H173" s="163"/>
      <c r="I173" s="163"/>
      <c r="J173" s="163"/>
      <c r="K173" s="163">
        <v>3746</v>
      </c>
      <c r="L173" s="163"/>
      <c r="M173" s="163"/>
      <c r="N173" s="163"/>
      <c r="O173" s="163"/>
      <c r="P173" s="163"/>
      <c r="Q173" s="163"/>
      <c r="R173" s="180">
        <f t="shared" si="46"/>
        <v>11847</v>
      </c>
    </row>
    <row r="174" s="77" customFormat="1" ht="24.75" customHeight="1" spans="1:18">
      <c r="A174" s="246" t="s">
        <v>228</v>
      </c>
      <c r="B174" s="118" t="s">
        <v>229</v>
      </c>
      <c r="C174" s="168">
        <f t="shared" si="45"/>
        <v>580</v>
      </c>
      <c r="D174" s="162">
        <v>580</v>
      </c>
      <c r="E174" s="163"/>
      <c r="F174" s="163"/>
      <c r="G174" s="163"/>
      <c r="H174" s="163"/>
      <c r="I174" s="163"/>
      <c r="J174" s="163"/>
      <c r="K174" s="163"/>
      <c r="L174" s="163"/>
      <c r="M174" s="163"/>
      <c r="N174" s="163"/>
      <c r="O174" s="163"/>
      <c r="P174" s="163"/>
      <c r="Q174" s="163"/>
      <c r="R174" s="180">
        <f t="shared" si="46"/>
        <v>0</v>
      </c>
    </row>
    <row r="175" s="78" customFormat="1" ht="24.75" customHeight="1" spans="1:18">
      <c r="A175" s="246" t="s">
        <v>230</v>
      </c>
      <c r="B175" s="118" t="s">
        <v>231</v>
      </c>
      <c r="C175" s="168">
        <f t="shared" si="45"/>
        <v>63</v>
      </c>
      <c r="D175" s="121"/>
      <c r="E175" s="122"/>
      <c r="F175" s="122"/>
      <c r="G175" s="122"/>
      <c r="H175" s="122"/>
      <c r="I175" s="122"/>
      <c r="J175" s="122"/>
      <c r="K175" s="122"/>
      <c r="L175" s="122"/>
      <c r="M175" s="122"/>
      <c r="N175" s="122"/>
      <c r="O175" s="122"/>
      <c r="P175" s="122"/>
      <c r="Q175" s="122">
        <v>63</v>
      </c>
      <c r="R175" s="181">
        <f t="shared" si="46"/>
        <v>63</v>
      </c>
    </row>
    <row r="176" s="78" customFormat="1" ht="24.75" customHeight="1" spans="1:18">
      <c r="A176" s="246" t="s">
        <v>232</v>
      </c>
      <c r="B176" s="118" t="s">
        <v>233</v>
      </c>
      <c r="C176" s="168">
        <f t="shared" si="45"/>
        <v>41</v>
      </c>
      <c r="D176" s="121"/>
      <c r="E176" s="122"/>
      <c r="F176" s="122">
        <v>23</v>
      </c>
      <c r="G176" s="122"/>
      <c r="H176" s="122">
        <v>6</v>
      </c>
      <c r="I176" s="122">
        <v>0</v>
      </c>
      <c r="J176" s="122">
        <v>8</v>
      </c>
      <c r="K176" s="122"/>
      <c r="L176" s="122"/>
      <c r="M176" s="122"/>
      <c r="N176" s="122"/>
      <c r="O176" s="122"/>
      <c r="P176" s="122">
        <v>3</v>
      </c>
      <c r="Q176" s="122">
        <v>1</v>
      </c>
      <c r="R176" s="181">
        <f t="shared" si="46"/>
        <v>41</v>
      </c>
    </row>
    <row r="177" s="77" customFormat="1" ht="24.75" customHeight="1" spans="1:18">
      <c r="A177" s="247" t="s">
        <v>234</v>
      </c>
      <c r="B177" s="93" t="s">
        <v>235</v>
      </c>
      <c r="C177" s="95">
        <f t="shared" si="45"/>
        <v>0</v>
      </c>
      <c r="D177" s="162">
        <v>-2100</v>
      </c>
      <c r="E177" s="163"/>
      <c r="F177" s="163"/>
      <c r="G177" s="163"/>
      <c r="H177" s="248">
        <v>2100</v>
      </c>
      <c r="I177" s="163"/>
      <c r="J177" s="163"/>
      <c r="K177" s="163"/>
      <c r="L177" s="163"/>
      <c r="M177" s="163"/>
      <c r="N177" s="163"/>
      <c r="O177" s="163"/>
      <c r="P177" s="163"/>
      <c r="Q177" s="163"/>
      <c r="R177" s="180">
        <f t="shared" si="46"/>
        <v>2100</v>
      </c>
    </row>
    <row r="178" s="77" customFormat="1" ht="24.75" customHeight="1" spans="1:18">
      <c r="A178" s="247" t="s">
        <v>236</v>
      </c>
      <c r="B178" s="93" t="s">
        <v>237</v>
      </c>
      <c r="C178" s="95">
        <f t="shared" si="45"/>
        <v>0</v>
      </c>
      <c r="D178" s="162">
        <v>-500</v>
      </c>
      <c r="E178" s="163"/>
      <c r="F178" s="163"/>
      <c r="G178" s="163"/>
      <c r="H178" s="248">
        <v>500</v>
      </c>
      <c r="I178" s="163"/>
      <c r="J178" s="163"/>
      <c r="K178" s="163"/>
      <c r="L178" s="163"/>
      <c r="M178" s="163"/>
      <c r="N178" s="163"/>
      <c r="O178" s="163"/>
      <c r="P178" s="163"/>
      <c r="Q178" s="163"/>
      <c r="R178" s="180">
        <f t="shared" si="46"/>
        <v>500</v>
      </c>
    </row>
    <row r="179" s="77" customFormat="1" ht="24.75" customHeight="1" spans="1:18">
      <c r="A179" s="237" t="s">
        <v>238</v>
      </c>
      <c r="B179" s="93" t="s">
        <v>239</v>
      </c>
      <c r="C179" s="95">
        <f t="shared" si="45"/>
        <v>0</v>
      </c>
      <c r="D179" s="162">
        <v>-3</v>
      </c>
      <c r="E179" s="163"/>
      <c r="F179" s="163"/>
      <c r="G179" s="163"/>
      <c r="H179" s="163"/>
      <c r="I179" s="248">
        <v>3</v>
      </c>
      <c r="J179" s="163"/>
      <c r="K179" s="163"/>
      <c r="L179" s="163"/>
      <c r="M179" s="163"/>
      <c r="N179" s="163"/>
      <c r="O179" s="163"/>
      <c r="P179" s="163"/>
      <c r="Q179" s="163"/>
      <c r="R179" s="180">
        <f t="shared" si="46"/>
        <v>3</v>
      </c>
    </row>
    <row r="180" s="77" customFormat="1" ht="24.75" customHeight="1" spans="1:18">
      <c r="A180" s="237" t="s">
        <v>240</v>
      </c>
      <c r="B180" s="93" t="s">
        <v>241</v>
      </c>
      <c r="C180" s="95">
        <f t="shared" si="45"/>
        <v>0</v>
      </c>
      <c r="D180" s="162">
        <v>-493</v>
      </c>
      <c r="E180" s="163"/>
      <c r="F180" s="163"/>
      <c r="G180" s="163"/>
      <c r="H180" s="163">
        <v>191</v>
      </c>
      <c r="I180" s="163"/>
      <c r="J180" s="163"/>
      <c r="K180" s="163">
        <v>214</v>
      </c>
      <c r="L180" s="163"/>
      <c r="M180" s="163"/>
      <c r="N180" s="163"/>
      <c r="O180" s="163">
        <v>88</v>
      </c>
      <c r="P180" s="163"/>
      <c r="Q180" s="163"/>
      <c r="R180" s="180">
        <f t="shared" si="46"/>
        <v>493</v>
      </c>
    </row>
    <row r="181" s="77" customFormat="1" ht="24.75" customHeight="1" spans="1:18">
      <c r="A181" s="237" t="s">
        <v>242</v>
      </c>
      <c r="B181" s="93" t="s">
        <v>243</v>
      </c>
      <c r="C181" s="95">
        <f t="shared" si="45"/>
        <v>0</v>
      </c>
      <c r="D181" s="162">
        <v>-405</v>
      </c>
      <c r="E181" s="163"/>
      <c r="F181" s="163"/>
      <c r="G181" s="163"/>
      <c r="H181" s="163"/>
      <c r="I181" s="163"/>
      <c r="J181" s="163"/>
      <c r="K181" s="163"/>
      <c r="L181" s="163"/>
      <c r="M181" s="163"/>
      <c r="N181" s="163">
        <v>208</v>
      </c>
      <c r="O181" s="163">
        <v>101</v>
      </c>
      <c r="P181" s="163">
        <v>96</v>
      </c>
      <c r="Q181" s="163"/>
      <c r="R181" s="180">
        <f t="shared" si="46"/>
        <v>405</v>
      </c>
    </row>
    <row r="182" s="77" customFormat="1" ht="24.75" customHeight="1" spans="1:18">
      <c r="A182" s="237" t="s">
        <v>244</v>
      </c>
      <c r="B182" s="93" t="s">
        <v>245</v>
      </c>
      <c r="C182" s="95">
        <f t="shared" si="45"/>
        <v>0</v>
      </c>
      <c r="D182" s="162">
        <v>-40</v>
      </c>
      <c r="E182" s="163"/>
      <c r="F182" s="163"/>
      <c r="G182" s="163"/>
      <c r="H182" s="163"/>
      <c r="I182" s="163"/>
      <c r="J182" s="248">
        <v>40</v>
      </c>
      <c r="K182" s="163"/>
      <c r="L182" s="163"/>
      <c r="M182" s="163"/>
      <c r="N182" s="163"/>
      <c r="O182" s="163"/>
      <c r="P182" s="163"/>
      <c r="Q182" s="163"/>
      <c r="R182" s="180">
        <f t="shared" si="46"/>
        <v>40</v>
      </c>
    </row>
    <row r="183" s="78" customFormat="1" ht="24.75" customHeight="1" spans="1:18">
      <c r="A183" s="249" t="s">
        <v>246</v>
      </c>
      <c r="B183" s="118" t="s">
        <v>247</v>
      </c>
      <c r="C183" s="168">
        <f t="shared" si="45"/>
        <v>0</v>
      </c>
      <c r="D183" s="121">
        <v>-1400</v>
      </c>
      <c r="E183" s="122"/>
      <c r="F183" s="122">
        <v>200</v>
      </c>
      <c r="G183" s="122">
        <v>200</v>
      </c>
      <c r="H183" s="122">
        <v>100</v>
      </c>
      <c r="I183" s="122">
        <v>100</v>
      </c>
      <c r="J183" s="122">
        <v>100</v>
      </c>
      <c r="K183" s="122">
        <v>100</v>
      </c>
      <c r="L183" s="122">
        <v>100</v>
      </c>
      <c r="M183" s="122">
        <v>100</v>
      </c>
      <c r="N183" s="122">
        <v>100</v>
      </c>
      <c r="O183" s="122">
        <v>100</v>
      </c>
      <c r="P183" s="122">
        <v>100</v>
      </c>
      <c r="Q183" s="122">
        <v>100</v>
      </c>
      <c r="R183" s="181">
        <f t="shared" si="46"/>
        <v>1400</v>
      </c>
    </row>
    <row r="184" s="78" customFormat="1" ht="24.75" customHeight="1" spans="1:18">
      <c r="A184" s="249"/>
      <c r="B184" s="118"/>
      <c r="C184" s="168"/>
      <c r="D184" s="121"/>
      <c r="E184" s="122"/>
      <c r="F184" s="122"/>
      <c r="G184" s="122"/>
      <c r="H184" s="122"/>
      <c r="I184" s="122"/>
      <c r="J184" s="122"/>
      <c r="K184" s="122"/>
      <c r="L184" s="122"/>
      <c r="M184" s="122"/>
      <c r="N184" s="122"/>
      <c r="O184" s="122"/>
      <c r="P184" s="122"/>
      <c r="Q184" s="122"/>
      <c r="R184" s="181"/>
    </row>
    <row r="185" s="77" customFormat="1" ht="24.75" customHeight="1" spans="1:18">
      <c r="A185" s="93" t="s">
        <v>248</v>
      </c>
      <c r="B185" s="93"/>
      <c r="C185" s="95">
        <f>SUM(D185:Q185)</f>
        <v>359</v>
      </c>
      <c r="D185" s="162">
        <f>SUM(D186:D187)</f>
        <v>-184</v>
      </c>
      <c r="E185" s="163">
        <f t="shared" ref="E185:R185" si="47">SUM(E186:E187)</f>
        <v>0</v>
      </c>
      <c r="F185" s="163">
        <f t="shared" si="47"/>
        <v>200</v>
      </c>
      <c r="G185" s="163">
        <f t="shared" si="47"/>
        <v>44</v>
      </c>
      <c r="H185" s="163">
        <f t="shared" si="47"/>
        <v>32</v>
      </c>
      <c r="I185" s="163">
        <f t="shared" si="47"/>
        <v>22</v>
      </c>
      <c r="J185" s="163">
        <f t="shared" si="47"/>
        <v>83</v>
      </c>
      <c r="K185" s="163">
        <f t="shared" si="47"/>
        <v>27</v>
      </c>
      <c r="L185" s="163">
        <f t="shared" si="47"/>
        <v>16</v>
      </c>
      <c r="M185" s="163">
        <f t="shared" si="47"/>
        <v>54</v>
      </c>
      <c r="N185" s="163">
        <f t="shared" si="47"/>
        <v>7</v>
      </c>
      <c r="O185" s="163">
        <f t="shared" si="47"/>
        <v>27</v>
      </c>
      <c r="P185" s="163">
        <f t="shared" si="47"/>
        <v>14</v>
      </c>
      <c r="Q185" s="163">
        <f t="shared" si="47"/>
        <v>17</v>
      </c>
      <c r="R185" s="266">
        <f t="shared" si="47"/>
        <v>543</v>
      </c>
    </row>
    <row r="186" s="73" customFormat="1" ht="24.75" customHeight="1" spans="1:18">
      <c r="A186" s="118" t="s">
        <v>249</v>
      </c>
      <c r="B186" s="119"/>
      <c r="C186" s="122">
        <f>SUM(D186:Q186)</f>
        <v>359</v>
      </c>
      <c r="D186" s="111"/>
      <c r="E186" s="168"/>
      <c r="F186" s="122">
        <v>16</v>
      </c>
      <c r="G186" s="122">
        <v>44</v>
      </c>
      <c r="H186" s="122">
        <v>32</v>
      </c>
      <c r="I186" s="122">
        <v>22</v>
      </c>
      <c r="J186" s="122">
        <v>83</v>
      </c>
      <c r="K186" s="122">
        <v>27</v>
      </c>
      <c r="L186" s="122">
        <v>16</v>
      </c>
      <c r="M186" s="122">
        <v>54</v>
      </c>
      <c r="N186" s="122">
        <v>7</v>
      </c>
      <c r="O186" s="122">
        <v>27</v>
      </c>
      <c r="P186" s="122">
        <v>14</v>
      </c>
      <c r="Q186" s="122">
        <v>17</v>
      </c>
      <c r="R186" s="181">
        <f t="shared" ref="R186:R203" si="48">SUM(F186:Q186)</f>
        <v>359</v>
      </c>
    </row>
    <row r="187" s="77" customFormat="1" ht="24.75" customHeight="1" spans="1:18">
      <c r="A187" s="250" t="s">
        <v>250</v>
      </c>
      <c r="B187" s="93" t="s">
        <v>239</v>
      </c>
      <c r="C187" s="95">
        <f>SUM(D187:Q187)</f>
        <v>0</v>
      </c>
      <c r="D187" s="162">
        <v>-184</v>
      </c>
      <c r="E187" s="163"/>
      <c r="F187" s="248">
        <v>184</v>
      </c>
      <c r="G187" s="163"/>
      <c r="H187" s="163"/>
      <c r="I187" s="163"/>
      <c r="J187" s="163"/>
      <c r="K187" s="163"/>
      <c r="L187" s="163"/>
      <c r="M187" s="163"/>
      <c r="N187" s="163"/>
      <c r="O187" s="163"/>
      <c r="P187" s="163"/>
      <c r="Q187" s="163"/>
      <c r="R187" s="180">
        <f t="shared" si="48"/>
        <v>184</v>
      </c>
    </row>
    <row r="188" s="77" customFormat="1" ht="24.75" customHeight="1" spans="1:18">
      <c r="A188" s="250"/>
      <c r="B188" s="93"/>
      <c r="C188" s="95"/>
      <c r="D188" s="162"/>
      <c r="E188" s="163"/>
      <c r="F188" s="248"/>
      <c r="G188" s="163"/>
      <c r="H188" s="163"/>
      <c r="I188" s="163"/>
      <c r="J188" s="163"/>
      <c r="K188" s="163"/>
      <c r="L188" s="163"/>
      <c r="M188" s="163"/>
      <c r="N188" s="163"/>
      <c r="O188" s="163"/>
      <c r="P188" s="163"/>
      <c r="Q188" s="163"/>
      <c r="R188" s="180"/>
    </row>
    <row r="189" s="62" customFormat="1" ht="24.75" customHeight="1" spans="1:18">
      <c r="A189" s="93" t="s">
        <v>251</v>
      </c>
      <c r="B189" s="94"/>
      <c r="C189" s="163" t="e">
        <f t="shared" ref="C189:C203" si="49">SUM(D189:Q189)</f>
        <v>#VALUE!</v>
      </c>
      <c r="D189" s="96" t="e">
        <f t="shared" ref="D189:Q189" si="50">D4-D166</f>
        <v>#VALUE!</v>
      </c>
      <c r="E189" s="95" t="e">
        <f>E4+E167-E201</f>
        <v>#VALUE!</v>
      </c>
      <c r="F189" s="95" t="e">
        <f t="shared" si="50"/>
        <v>#VALUE!</v>
      </c>
      <c r="G189" s="142" t="e">
        <f t="shared" si="50"/>
        <v>#VALUE!</v>
      </c>
      <c r="H189" s="142" t="e">
        <f t="shared" si="50"/>
        <v>#VALUE!</v>
      </c>
      <c r="I189" s="260" t="e">
        <f t="shared" si="50"/>
        <v>#VALUE!</v>
      </c>
      <c r="J189" s="260" t="e">
        <f t="shared" si="50"/>
        <v>#VALUE!</v>
      </c>
      <c r="K189" s="260" t="e">
        <f t="shared" si="50"/>
        <v>#VALUE!</v>
      </c>
      <c r="L189" s="260" t="e">
        <f t="shared" si="50"/>
        <v>#VALUE!</v>
      </c>
      <c r="M189" s="142" t="e">
        <f t="shared" si="50"/>
        <v>#VALUE!</v>
      </c>
      <c r="N189" s="142" t="e">
        <f t="shared" si="50"/>
        <v>#VALUE!</v>
      </c>
      <c r="O189" s="142" t="e">
        <f t="shared" si="50"/>
        <v>#VALUE!</v>
      </c>
      <c r="P189" s="142" t="e">
        <f t="shared" si="50"/>
        <v>#VALUE!</v>
      </c>
      <c r="Q189" s="142" t="e">
        <f t="shared" si="50"/>
        <v>#VALUE!</v>
      </c>
      <c r="R189" s="180" t="e">
        <f t="shared" si="48"/>
        <v>#VALUE!</v>
      </c>
    </row>
    <row r="190" s="62" customFormat="1" ht="24.75" customHeight="1" spans="1:18">
      <c r="A190" s="93"/>
      <c r="B190" s="94"/>
      <c r="C190" s="95"/>
      <c r="D190" s="96"/>
      <c r="E190" s="95">
        <v>0</v>
      </c>
      <c r="F190" s="95">
        <v>615530</v>
      </c>
      <c r="G190" s="95"/>
      <c r="H190" s="95"/>
      <c r="I190" s="95"/>
      <c r="J190" s="95"/>
      <c r="K190" s="95"/>
      <c r="L190" s="95"/>
      <c r="M190" s="95"/>
      <c r="N190" s="95"/>
      <c r="O190" s="95"/>
      <c r="P190" s="95"/>
      <c r="Q190" s="95"/>
      <c r="R190" s="180">
        <f t="shared" si="48"/>
        <v>615530</v>
      </c>
    </row>
    <row r="191" s="62" customFormat="1" ht="24.75" customHeight="1" spans="1:18">
      <c r="A191" s="93" t="s">
        <v>252</v>
      </c>
      <c r="B191" s="94">
        <v>0</v>
      </c>
      <c r="C191" s="95">
        <f t="shared" si="49"/>
        <v>6202989</v>
      </c>
      <c r="D191" s="251">
        <v>470645</v>
      </c>
      <c r="E191" s="251">
        <v>-7939</v>
      </c>
      <c r="F191" s="252">
        <v>645530</v>
      </c>
      <c r="G191" s="253">
        <v>1033041</v>
      </c>
      <c r="H191" s="253">
        <v>437464</v>
      </c>
      <c r="I191" s="253">
        <v>384727</v>
      </c>
      <c r="J191" s="253">
        <v>669590</v>
      </c>
      <c r="K191" s="253">
        <v>516698</v>
      </c>
      <c r="L191" s="253">
        <v>521890</v>
      </c>
      <c r="M191" s="253">
        <v>320629</v>
      </c>
      <c r="N191" s="253">
        <v>249297</v>
      </c>
      <c r="O191" s="253">
        <v>393388</v>
      </c>
      <c r="P191" s="253">
        <v>283607</v>
      </c>
      <c r="Q191" s="253">
        <v>284422</v>
      </c>
      <c r="R191" s="180">
        <f t="shared" si="48"/>
        <v>5740283</v>
      </c>
    </row>
    <row r="192" s="62" customFormat="1" ht="24.75" customHeight="1" spans="1:18">
      <c r="A192" s="93" t="s">
        <v>253</v>
      </c>
      <c r="B192" s="94"/>
      <c r="C192" s="95">
        <f>SUM(E192:Q192)</f>
        <v>5700848</v>
      </c>
      <c r="D192" s="251"/>
      <c r="E192" s="251">
        <v>77923</v>
      </c>
      <c r="F192" s="252">
        <v>561193</v>
      </c>
      <c r="G192" s="253">
        <f>G191-G194</f>
        <v>994140</v>
      </c>
      <c r="H192" s="253">
        <f t="shared" ref="H192:Q192" si="51">H191-H194</f>
        <v>421291</v>
      </c>
      <c r="I192" s="253">
        <f t="shared" si="51"/>
        <v>391298</v>
      </c>
      <c r="J192" s="253">
        <f t="shared" si="51"/>
        <v>664542</v>
      </c>
      <c r="K192" s="253">
        <f t="shared" si="51"/>
        <v>553815</v>
      </c>
      <c r="L192" s="253">
        <f t="shared" si="51"/>
        <v>506783</v>
      </c>
      <c r="M192" s="253">
        <f t="shared" si="51"/>
        <v>320782</v>
      </c>
      <c r="N192" s="253">
        <f t="shared" si="51"/>
        <v>242330</v>
      </c>
      <c r="O192" s="253">
        <f t="shared" si="51"/>
        <v>408967</v>
      </c>
      <c r="P192" s="253">
        <f t="shared" si="51"/>
        <v>285931</v>
      </c>
      <c r="Q192" s="253">
        <f t="shared" si="51"/>
        <v>271853</v>
      </c>
      <c r="R192" s="180"/>
    </row>
    <row r="193" s="62" customFormat="1" ht="24.75" customHeight="1" spans="1:18">
      <c r="A193" s="93" t="s">
        <v>254</v>
      </c>
      <c r="B193" s="94"/>
      <c r="C193" s="95">
        <f>SUM(E193:Q193)</f>
        <v>31496</v>
      </c>
      <c r="D193" s="251"/>
      <c r="E193" s="268">
        <v>-85862</v>
      </c>
      <c r="F193" s="268">
        <v>84337</v>
      </c>
      <c r="G193" s="269">
        <v>38901</v>
      </c>
      <c r="H193" s="269">
        <v>16173</v>
      </c>
      <c r="I193" s="269">
        <v>-6571</v>
      </c>
      <c r="J193" s="269">
        <v>5048</v>
      </c>
      <c r="K193" s="269">
        <v>-37117</v>
      </c>
      <c r="L193" s="269">
        <v>15107</v>
      </c>
      <c r="M193" s="269">
        <v>-153</v>
      </c>
      <c r="N193" s="269">
        <v>6967</v>
      </c>
      <c r="O193" s="269">
        <v>-15579</v>
      </c>
      <c r="P193" s="269">
        <v>-2324</v>
      </c>
      <c r="Q193" s="269">
        <v>12569</v>
      </c>
      <c r="R193" s="180"/>
    </row>
    <row r="194" s="62" customFormat="1" ht="24.75" customHeight="1" spans="1:18">
      <c r="A194" s="93" t="s">
        <v>255</v>
      </c>
      <c r="B194" s="94"/>
      <c r="C194" s="95">
        <f>SUM(E194:Q194)</f>
        <v>48358</v>
      </c>
      <c r="D194" s="251"/>
      <c r="E194" s="251">
        <v>-39000</v>
      </c>
      <c r="F194" s="252">
        <v>54337</v>
      </c>
      <c r="G194" s="269">
        <v>38901</v>
      </c>
      <c r="H194" s="269">
        <v>16173</v>
      </c>
      <c r="I194" s="269">
        <v>-6571</v>
      </c>
      <c r="J194" s="269">
        <v>5048</v>
      </c>
      <c r="K194" s="269">
        <v>-37117</v>
      </c>
      <c r="L194" s="269">
        <v>15107</v>
      </c>
      <c r="M194" s="269">
        <v>-153</v>
      </c>
      <c r="N194" s="269">
        <v>6967</v>
      </c>
      <c r="O194" s="269">
        <v>-15579</v>
      </c>
      <c r="P194" s="269">
        <v>-2324</v>
      </c>
      <c r="Q194" s="269">
        <v>12569</v>
      </c>
      <c r="R194" s="180"/>
    </row>
    <row r="195" s="62" customFormat="1" ht="24.75" customHeight="1" spans="1:18">
      <c r="A195" s="93"/>
      <c r="B195" s="94"/>
      <c r="C195" s="95"/>
      <c r="D195" s="251"/>
      <c r="E195" s="251"/>
      <c r="F195" s="252"/>
      <c r="G195" s="253"/>
      <c r="H195" s="253"/>
      <c r="I195" s="253"/>
      <c r="J195" s="253"/>
      <c r="K195" s="253"/>
      <c r="L195" s="253"/>
      <c r="M195" s="253"/>
      <c r="N195" s="253"/>
      <c r="O195" s="253"/>
      <c r="P195" s="253"/>
      <c r="Q195" s="253"/>
      <c r="R195" s="180"/>
    </row>
    <row r="196" s="62" customFormat="1" ht="24.75" customHeight="1" spans="1:18">
      <c r="A196" s="93"/>
      <c r="B196" s="94"/>
      <c r="C196" s="95">
        <f>C192+C194</f>
        <v>5749206</v>
      </c>
      <c r="D196" s="95">
        <f t="shared" ref="D196:Q196" si="52">D192+D194</f>
        <v>0</v>
      </c>
      <c r="E196" s="95">
        <f t="shared" si="52"/>
        <v>38923</v>
      </c>
      <c r="F196" s="95">
        <f t="shared" si="52"/>
        <v>615530</v>
      </c>
      <c r="G196" s="95">
        <f t="shared" si="52"/>
        <v>1033041</v>
      </c>
      <c r="H196" s="95">
        <f t="shared" si="52"/>
        <v>437464</v>
      </c>
      <c r="I196" s="95">
        <f t="shared" si="52"/>
        <v>384727</v>
      </c>
      <c r="J196" s="95">
        <f t="shared" si="52"/>
        <v>669590</v>
      </c>
      <c r="K196" s="95">
        <f t="shared" si="52"/>
        <v>516698</v>
      </c>
      <c r="L196" s="95">
        <f t="shared" si="52"/>
        <v>521890</v>
      </c>
      <c r="M196" s="95">
        <f t="shared" si="52"/>
        <v>320629</v>
      </c>
      <c r="N196" s="95">
        <f t="shared" si="52"/>
        <v>249297</v>
      </c>
      <c r="O196" s="95">
        <f t="shared" si="52"/>
        <v>393388</v>
      </c>
      <c r="P196" s="95">
        <f t="shared" si="52"/>
        <v>283607</v>
      </c>
      <c r="Q196" s="95">
        <f t="shared" si="52"/>
        <v>284422</v>
      </c>
      <c r="R196" s="180"/>
    </row>
    <row r="197" s="62" customFormat="1" ht="24.75" customHeight="1" spans="1:18">
      <c r="A197" s="93"/>
      <c r="B197" s="94"/>
      <c r="C197" s="95"/>
      <c r="D197" s="251"/>
      <c r="E197" s="251"/>
      <c r="F197" s="252"/>
      <c r="G197" s="253"/>
      <c r="H197" s="253"/>
      <c r="I197" s="253"/>
      <c r="J197" s="253"/>
      <c r="K197" s="253"/>
      <c r="L197" s="253"/>
      <c r="M197" s="253"/>
      <c r="N197" s="253"/>
      <c r="O197" s="253"/>
      <c r="P197" s="253"/>
      <c r="Q197" s="253"/>
      <c r="R197" s="180"/>
    </row>
    <row r="198" s="62" customFormat="1" ht="24.75" customHeight="1" spans="1:18">
      <c r="A198" s="254"/>
      <c r="B198" s="94"/>
      <c r="C198" s="255"/>
      <c r="D198" s="256"/>
      <c r="E198" s="257">
        <v>77923</v>
      </c>
      <c r="F198" s="245"/>
      <c r="G198" s="245"/>
      <c r="H198" s="245"/>
      <c r="I198" s="245"/>
      <c r="J198" s="245"/>
      <c r="K198" s="245"/>
      <c r="L198" s="245"/>
      <c r="M198" s="245"/>
      <c r="N198" s="245"/>
      <c r="O198" s="245"/>
      <c r="P198" s="245"/>
      <c r="Q198" s="245"/>
      <c r="R198" s="180"/>
    </row>
    <row r="199" s="62" customFormat="1" ht="24.75" customHeight="1" spans="1:18">
      <c r="A199" s="93" t="s">
        <v>256</v>
      </c>
      <c r="B199" s="94"/>
      <c r="C199" s="95">
        <f t="shared" si="49"/>
        <v>336075</v>
      </c>
      <c r="D199" s="244">
        <v>304579</v>
      </c>
      <c r="E199" s="268">
        <v>-85862</v>
      </c>
      <c r="F199" s="268">
        <v>84337</v>
      </c>
      <c r="G199" s="269">
        <v>38901</v>
      </c>
      <c r="H199" s="269">
        <v>16173</v>
      </c>
      <c r="I199" s="269">
        <v>-6571</v>
      </c>
      <c r="J199" s="269">
        <v>5048</v>
      </c>
      <c r="K199" s="269">
        <v>-37117</v>
      </c>
      <c r="L199" s="269">
        <v>15107</v>
      </c>
      <c r="M199" s="269">
        <v>-153</v>
      </c>
      <c r="N199" s="269">
        <v>6967</v>
      </c>
      <c r="O199" s="269">
        <v>-15579</v>
      </c>
      <c r="P199" s="269">
        <v>-2324</v>
      </c>
      <c r="Q199" s="269">
        <v>12569</v>
      </c>
      <c r="R199" s="180">
        <f t="shared" si="48"/>
        <v>117358</v>
      </c>
    </row>
    <row r="200" s="62" customFormat="1" ht="24.75" customHeight="1" spans="1:18">
      <c r="A200" s="93"/>
      <c r="B200" s="94"/>
      <c r="C200" s="95">
        <f t="shared" si="49"/>
        <v>0</v>
      </c>
      <c r="D200" s="244"/>
      <c r="E200" s="105"/>
      <c r="F200" s="105"/>
      <c r="G200" s="95"/>
      <c r="H200" s="95"/>
      <c r="I200" s="95"/>
      <c r="J200" s="95"/>
      <c r="K200" s="95"/>
      <c r="L200" s="95"/>
      <c r="M200" s="95"/>
      <c r="N200" s="95"/>
      <c r="O200" s="95"/>
      <c r="P200" s="95"/>
      <c r="Q200" s="95"/>
      <c r="R200" s="180">
        <f t="shared" si="48"/>
        <v>0</v>
      </c>
    </row>
    <row r="201" s="62" customFormat="1" ht="24.75" customHeight="1" spans="1:18">
      <c r="A201" s="93" t="s">
        <v>257</v>
      </c>
      <c r="B201" s="94"/>
      <c r="C201" s="95">
        <f t="shared" si="49"/>
        <v>42627</v>
      </c>
      <c r="D201" s="244">
        <f t="shared" ref="D201:Q201" si="53">SUM(D202:D203)</f>
        <v>0</v>
      </c>
      <c r="E201" s="105">
        <f t="shared" si="53"/>
        <v>0</v>
      </c>
      <c r="F201" s="105">
        <f t="shared" si="53"/>
        <v>10814</v>
      </c>
      <c r="G201" s="95">
        <f t="shared" si="53"/>
        <v>12598</v>
      </c>
      <c r="H201" s="95">
        <f t="shared" si="53"/>
        <v>1326</v>
      </c>
      <c r="I201" s="95">
        <f t="shared" si="53"/>
        <v>1575</v>
      </c>
      <c r="J201" s="95">
        <f t="shared" si="53"/>
        <v>4446</v>
      </c>
      <c r="K201" s="95">
        <f t="shared" si="53"/>
        <v>5827</v>
      </c>
      <c r="L201" s="95">
        <f t="shared" si="53"/>
        <v>1005</v>
      </c>
      <c r="M201" s="95">
        <f t="shared" si="53"/>
        <v>773</v>
      </c>
      <c r="N201" s="95">
        <f t="shared" si="53"/>
        <v>1572</v>
      </c>
      <c r="O201" s="95">
        <f t="shared" si="53"/>
        <v>1716</v>
      </c>
      <c r="P201" s="95">
        <f t="shared" si="53"/>
        <v>522</v>
      </c>
      <c r="Q201" s="95">
        <f t="shared" si="53"/>
        <v>453</v>
      </c>
      <c r="R201" s="180">
        <f t="shared" si="48"/>
        <v>42627</v>
      </c>
    </row>
    <row r="202" s="62" customFormat="1" ht="24.75" customHeight="1" spans="1:18">
      <c r="A202" s="93" t="s">
        <v>217</v>
      </c>
      <c r="B202" s="94" t="s">
        <v>258</v>
      </c>
      <c r="C202" s="95">
        <f t="shared" si="49"/>
        <v>42268</v>
      </c>
      <c r="D202" s="244"/>
      <c r="E202" s="105"/>
      <c r="F202" s="105">
        <v>10798</v>
      </c>
      <c r="G202" s="95">
        <v>12554</v>
      </c>
      <c r="H202" s="95">
        <v>1294</v>
      </c>
      <c r="I202" s="95">
        <v>1553</v>
      </c>
      <c r="J202" s="95">
        <v>4363</v>
      </c>
      <c r="K202" s="95">
        <v>5800</v>
      </c>
      <c r="L202" s="95">
        <v>989</v>
      </c>
      <c r="M202" s="95">
        <v>719</v>
      </c>
      <c r="N202" s="95">
        <v>1565</v>
      </c>
      <c r="O202" s="95">
        <v>1689</v>
      </c>
      <c r="P202" s="95">
        <v>508</v>
      </c>
      <c r="Q202" s="95">
        <v>436</v>
      </c>
      <c r="R202" s="180">
        <f t="shared" si="48"/>
        <v>42268</v>
      </c>
    </row>
    <row r="203" s="77" customFormat="1" ht="24.75" customHeight="1" spans="1:18">
      <c r="A203" s="93" t="s">
        <v>259</v>
      </c>
      <c r="B203" s="94"/>
      <c r="C203" s="95">
        <f t="shared" si="49"/>
        <v>359</v>
      </c>
      <c r="D203" s="270"/>
      <c r="E203" s="271"/>
      <c r="F203" s="271">
        <v>16</v>
      </c>
      <c r="G203" s="163">
        <v>44</v>
      </c>
      <c r="H203" s="163">
        <v>32</v>
      </c>
      <c r="I203" s="163">
        <v>22</v>
      </c>
      <c r="J203" s="163">
        <v>83</v>
      </c>
      <c r="K203" s="163">
        <v>27</v>
      </c>
      <c r="L203" s="163">
        <v>16</v>
      </c>
      <c r="M203" s="163">
        <v>54</v>
      </c>
      <c r="N203" s="163">
        <v>7</v>
      </c>
      <c r="O203" s="163">
        <v>27</v>
      </c>
      <c r="P203" s="163">
        <v>14</v>
      </c>
      <c r="Q203" s="163">
        <v>17</v>
      </c>
      <c r="R203" s="180">
        <f t="shared" si="48"/>
        <v>359</v>
      </c>
    </row>
    <row r="204" s="77" customFormat="1" ht="24.75" customHeight="1" spans="1:18">
      <c r="A204" s="93"/>
      <c r="B204" s="93"/>
      <c r="C204" s="95"/>
      <c r="D204" s="272"/>
      <c r="E204" s="271"/>
      <c r="F204" s="271"/>
      <c r="G204" s="163"/>
      <c r="H204" s="163"/>
      <c r="I204" s="163"/>
      <c r="J204" s="163"/>
      <c r="K204" s="163"/>
      <c r="L204" s="163"/>
      <c r="M204" s="163"/>
      <c r="N204" s="163"/>
      <c r="O204" s="163"/>
      <c r="P204" s="163"/>
      <c r="Q204" s="163"/>
      <c r="R204" s="180"/>
    </row>
    <row r="205" s="62" customFormat="1" ht="24.75" customHeight="1" spans="1:18">
      <c r="A205" s="93" t="s">
        <v>260</v>
      </c>
      <c r="B205" s="94"/>
      <c r="C205" s="255" t="e">
        <f>C191-C189-C201</f>
        <v>#VALUE!</v>
      </c>
      <c r="D205" s="268" t="e">
        <f>D191-D189-D201</f>
        <v>#VALUE!</v>
      </c>
      <c r="E205" s="268" t="e">
        <f>E4-E191</f>
        <v>#VALUE!</v>
      </c>
      <c r="F205" s="268" t="e">
        <f t="shared" ref="F205:Q205" si="54">F191-F189-F201</f>
        <v>#VALUE!</v>
      </c>
      <c r="G205" s="255" t="e">
        <f t="shared" si="54"/>
        <v>#VALUE!</v>
      </c>
      <c r="H205" s="255" t="e">
        <f t="shared" si="54"/>
        <v>#VALUE!</v>
      </c>
      <c r="I205" s="255" t="e">
        <f t="shared" si="54"/>
        <v>#VALUE!</v>
      </c>
      <c r="J205" s="255" t="e">
        <f t="shared" si="54"/>
        <v>#VALUE!</v>
      </c>
      <c r="K205" s="255" t="e">
        <f t="shared" si="54"/>
        <v>#VALUE!</v>
      </c>
      <c r="L205" s="255" t="e">
        <f t="shared" si="54"/>
        <v>#VALUE!</v>
      </c>
      <c r="M205" s="255" t="e">
        <f t="shared" si="54"/>
        <v>#VALUE!</v>
      </c>
      <c r="N205" s="255" t="e">
        <f t="shared" si="54"/>
        <v>#VALUE!</v>
      </c>
      <c r="O205" s="255" t="e">
        <f t="shared" si="54"/>
        <v>#VALUE!</v>
      </c>
      <c r="P205" s="255" t="e">
        <f t="shared" si="54"/>
        <v>#VALUE!</v>
      </c>
      <c r="Q205" s="255" t="e">
        <f t="shared" si="54"/>
        <v>#VALUE!</v>
      </c>
      <c r="R205" s="180" t="e">
        <f t="shared" ref="R205:R218" si="55">SUM(F205:Q205)</f>
        <v>#VALUE!</v>
      </c>
    </row>
    <row r="206" s="62" customFormat="1" ht="24.75" customHeight="1" spans="1:18">
      <c r="A206" s="93"/>
      <c r="B206" s="94"/>
      <c r="C206" s="255"/>
      <c r="D206" s="273"/>
      <c r="E206" s="273"/>
      <c r="F206" s="273"/>
      <c r="G206" s="257"/>
      <c r="H206" s="257"/>
      <c r="I206" s="257"/>
      <c r="J206" s="257"/>
      <c r="K206" s="257"/>
      <c r="L206" s="257"/>
      <c r="M206" s="257"/>
      <c r="N206" s="257"/>
      <c r="O206" s="257"/>
      <c r="P206" s="257"/>
      <c r="Q206" s="257"/>
      <c r="R206" s="180"/>
    </row>
    <row r="207" s="62" customFormat="1" ht="24.75" customHeight="1" spans="1:18">
      <c r="A207" s="93"/>
      <c r="B207" s="94"/>
      <c r="C207" s="95"/>
      <c r="D207" s="244"/>
      <c r="E207" s="268"/>
      <c r="F207" s="268"/>
      <c r="G207" s="269"/>
      <c r="H207" s="269"/>
      <c r="I207" s="269"/>
      <c r="J207" s="269"/>
      <c r="K207" s="269"/>
      <c r="L207" s="269"/>
      <c r="M207" s="269"/>
      <c r="N207" s="269"/>
      <c r="O207" s="269"/>
      <c r="P207" s="269"/>
      <c r="Q207" s="269"/>
      <c r="R207" s="180"/>
    </row>
    <row r="208" s="62" customFormat="1" ht="24.75" customHeight="1" spans="1:18">
      <c r="A208" s="93"/>
      <c r="B208" s="94"/>
      <c r="C208" s="163"/>
      <c r="D208" s="96"/>
      <c r="E208" s="95"/>
      <c r="F208" s="95"/>
      <c r="G208" s="95"/>
      <c r="H208" s="95"/>
      <c r="I208" s="95"/>
      <c r="J208" s="95"/>
      <c r="K208" s="95"/>
      <c r="L208" s="95"/>
      <c r="M208" s="95"/>
      <c r="N208" s="95"/>
      <c r="O208" s="95"/>
      <c r="P208" s="95"/>
      <c r="Q208" s="95"/>
      <c r="R208" s="180"/>
    </row>
    <row r="209" s="62" customFormat="1" ht="24.75" customHeight="1" spans="1:18">
      <c r="A209" s="93" t="s">
        <v>261</v>
      </c>
      <c r="B209" s="94"/>
      <c r="C209" s="163">
        <f t="shared" ref="C209:Q209" si="56">C210+C216</f>
        <v>1192000</v>
      </c>
      <c r="D209" s="96">
        <f t="shared" si="56"/>
        <v>22000</v>
      </c>
      <c r="E209" s="95">
        <f t="shared" si="56"/>
        <v>0</v>
      </c>
      <c r="F209" s="95">
        <f t="shared" si="56"/>
        <v>269860</v>
      </c>
      <c r="G209" s="95">
        <f t="shared" si="56"/>
        <v>126583</v>
      </c>
      <c r="H209" s="95">
        <f t="shared" si="56"/>
        <v>86837</v>
      </c>
      <c r="I209" s="95">
        <f t="shared" si="56"/>
        <v>64230</v>
      </c>
      <c r="J209" s="95">
        <f t="shared" si="56"/>
        <v>27725</v>
      </c>
      <c r="K209" s="95">
        <f t="shared" si="56"/>
        <v>81030</v>
      </c>
      <c r="L209" s="95">
        <f t="shared" si="56"/>
        <v>214100</v>
      </c>
      <c r="M209" s="95">
        <f t="shared" si="56"/>
        <v>59530</v>
      </c>
      <c r="N209" s="95">
        <f t="shared" si="56"/>
        <v>45505</v>
      </c>
      <c r="O209" s="95">
        <f t="shared" si="56"/>
        <v>54680</v>
      </c>
      <c r="P209" s="95">
        <f t="shared" si="56"/>
        <v>95860</v>
      </c>
      <c r="Q209" s="95">
        <f t="shared" si="56"/>
        <v>44060</v>
      </c>
      <c r="R209" s="180">
        <f t="shared" si="55"/>
        <v>1170000</v>
      </c>
    </row>
    <row r="210" s="62" customFormat="1" ht="24.75" customHeight="1" spans="1:18">
      <c r="A210" s="93" t="s">
        <v>262</v>
      </c>
      <c r="B210" s="94"/>
      <c r="C210" s="163">
        <f t="shared" ref="C210:Q210" si="57">C211+C212</f>
        <v>351000</v>
      </c>
      <c r="D210" s="162">
        <f t="shared" si="57"/>
        <v>22000</v>
      </c>
      <c r="E210" s="163">
        <f t="shared" si="57"/>
        <v>0</v>
      </c>
      <c r="F210" s="163">
        <f t="shared" si="57"/>
        <v>147860</v>
      </c>
      <c r="G210" s="163">
        <f t="shared" si="57"/>
        <v>22583</v>
      </c>
      <c r="H210" s="163">
        <f t="shared" si="57"/>
        <v>19837</v>
      </c>
      <c r="I210" s="163">
        <f t="shared" si="57"/>
        <v>14230</v>
      </c>
      <c r="J210" s="163">
        <f t="shared" si="57"/>
        <v>21725</v>
      </c>
      <c r="K210" s="163">
        <f t="shared" si="57"/>
        <v>18030</v>
      </c>
      <c r="L210" s="163">
        <f t="shared" si="57"/>
        <v>20100</v>
      </c>
      <c r="M210" s="163">
        <f t="shared" si="57"/>
        <v>12530</v>
      </c>
      <c r="N210" s="163">
        <f t="shared" si="57"/>
        <v>19505</v>
      </c>
      <c r="O210" s="163">
        <f t="shared" si="57"/>
        <v>12680</v>
      </c>
      <c r="P210" s="163">
        <f t="shared" si="57"/>
        <v>15860</v>
      </c>
      <c r="Q210" s="163">
        <f t="shared" si="57"/>
        <v>4060</v>
      </c>
      <c r="R210" s="180">
        <f t="shared" si="55"/>
        <v>329000</v>
      </c>
    </row>
    <row r="211" s="62" customFormat="1" ht="24.75" customHeight="1" spans="1:18">
      <c r="A211" s="93" t="s">
        <v>263</v>
      </c>
      <c r="B211" s="94"/>
      <c r="C211" s="163">
        <f>SUM(D211:Q211)</f>
        <v>296000</v>
      </c>
      <c r="D211" s="274">
        <v>22000</v>
      </c>
      <c r="E211" s="275"/>
      <c r="F211" s="275">
        <v>139660</v>
      </c>
      <c r="G211" s="275">
        <v>11083</v>
      </c>
      <c r="H211" s="275">
        <v>14737</v>
      </c>
      <c r="I211" s="275">
        <v>10630</v>
      </c>
      <c r="J211" s="275">
        <v>11725</v>
      </c>
      <c r="K211" s="275">
        <v>12830</v>
      </c>
      <c r="L211" s="275">
        <v>17100</v>
      </c>
      <c r="M211" s="275">
        <v>9830</v>
      </c>
      <c r="N211" s="275">
        <v>15505</v>
      </c>
      <c r="O211" s="275">
        <v>10980</v>
      </c>
      <c r="P211" s="275">
        <v>15860</v>
      </c>
      <c r="Q211" s="275">
        <v>4060</v>
      </c>
      <c r="R211" s="180">
        <f t="shared" si="55"/>
        <v>274000</v>
      </c>
    </row>
    <row r="212" s="62" customFormat="1" ht="24.75" customHeight="1" spans="1:18">
      <c r="A212" s="93" t="s">
        <v>264</v>
      </c>
      <c r="B212" s="94"/>
      <c r="C212" s="163">
        <f>SUM(D212:Q212)</f>
        <v>55000</v>
      </c>
      <c r="D212" s="276">
        <f t="shared" ref="D212:Q212" si="58">SUM(D213:D214)</f>
        <v>0</v>
      </c>
      <c r="E212" s="275">
        <v>0</v>
      </c>
      <c r="F212" s="275">
        <f t="shared" si="58"/>
        <v>8200</v>
      </c>
      <c r="G212" s="275">
        <f t="shared" si="58"/>
        <v>11500</v>
      </c>
      <c r="H212" s="275">
        <f t="shared" si="58"/>
        <v>5100</v>
      </c>
      <c r="I212" s="275">
        <f t="shared" si="58"/>
        <v>3600</v>
      </c>
      <c r="J212" s="275">
        <f t="shared" si="58"/>
        <v>10000</v>
      </c>
      <c r="K212" s="275">
        <f t="shared" si="58"/>
        <v>5200</v>
      </c>
      <c r="L212" s="275">
        <f t="shared" si="58"/>
        <v>3000</v>
      </c>
      <c r="M212" s="275">
        <f t="shared" si="58"/>
        <v>2700</v>
      </c>
      <c r="N212" s="275">
        <f t="shared" si="58"/>
        <v>4000</v>
      </c>
      <c r="O212" s="275">
        <f t="shared" si="58"/>
        <v>1700</v>
      </c>
      <c r="P212" s="275">
        <f t="shared" si="58"/>
        <v>0</v>
      </c>
      <c r="Q212" s="275">
        <f t="shared" si="58"/>
        <v>0</v>
      </c>
      <c r="R212" s="180">
        <f t="shared" si="55"/>
        <v>55000</v>
      </c>
    </row>
    <row r="213" s="62" customFormat="1" ht="24.75" customHeight="1" spans="1:18">
      <c r="A213" s="277" t="s">
        <v>265</v>
      </c>
      <c r="B213" s="94"/>
      <c r="C213" s="163">
        <f>SUM(D213:Q213)</f>
        <v>55000</v>
      </c>
      <c r="D213" s="276"/>
      <c r="E213" s="275">
        <v>0</v>
      </c>
      <c r="F213" s="182">
        <v>8200</v>
      </c>
      <c r="G213" s="182">
        <v>11500</v>
      </c>
      <c r="H213" s="182">
        <v>5100</v>
      </c>
      <c r="I213" s="182">
        <v>3600</v>
      </c>
      <c r="J213" s="182">
        <v>10000</v>
      </c>
      <c r="K213" s="182">
        <v>5200</v>
      </c>
      <c r="L213" s="182">
        <v>3000</v>
      </c>
      <c r="M213" s="182">
        <v>2700</v>
      </c>
      <c r="N213" s="182">
        <v>4000</v>
      </c>
      <c r="O213" s="182">
        <v>1700</v>
      </c>
      <c r="P213" s="182">
        <v>0</v>
      </c>
      <c r="Q213" s="182">
        <v>0</v>
      </c>
      <c r="R213" s="180">
        <f t="shared" si="55"/>
        <v>55000</v>
      </c>
    </row>
    <row r="214" s="62" customFormat="1" ht="24.75" customHeight="1" spans="1:18">
      <c r="A214" s="278" t="s">
        <v>266</v>
      </c>
      <c r="B214" s="94"/>
      <c r="C214" s="163">
        <f>SUM(D214:Q214)</f>
        <v>0</v>
      </c>
      <c r="D214" s="276"/>
      <c r="E214" s="275"/>
      <c r="F214" s="275"/>
      <c r="G214" s="275"/>
      <c r="H214" s="275"/>
      <c r="I214" s="275"/>
      <c r="J214" s="275"/>
      <c r="K214" s="275"/>
      <c r="L214" s="275"/>
      <c r="M214" s="275"/>
      <c r="N214" s="275"/>
      <c r="O214" s="275"/>
      <c r="P214" s="275"/>
      <c r="Q214" s="275"/>
      <c r="R214" s="180">
        <f t="shared" si="55"/>
        <v>0</v>
      </c>
    </row>
    <row r="215" s="62" customFormat="1" ht="24.75" customHeight="1" spans="1:18">
      <c r="A215" s="93" t="s">
        <v>267</v>
      </c>
      <c r="B215" s="94"/>
      <c r="C215" s="163"/>
      <c r="D215" s="276"/>
      <c r="E215" s="275"/>
      <c r="F215" s="275"/>
      <c r="G215" s="275"/>
      <c r="H215" s="275"/>
      <c r="I215" s="275"/>
      <c r="J215" s="275"/>
      <c r="K215" s="275"/>
      <c r="L215" s="275"/>
      <c r="M215" s="275"/>
      <c r="N215" s="275"/>
      <c r="O215" s="275"/>
      <c r="P215" s="275"/>
      <c r="Q215" s="275"/>
      <c r="R215" s="180">
        <f t="shared" si="55"/>
        <v>0</v>
      </c>
    </row>
    <row r="216" s="62" customFormat="1" ht="24.75" customHeight="1" spans="1:18">
      <c r="A216" s="93" t="s">
        <v>268</v>
      </c>
      <c r="B216" s="94"/>
      <c r="C216" s="163">
        <f>SUM(D216:Q216)</f>
        <v>841000</v>
      </c>
      <c r="D216" s="96">
        <f t="shared" ref="D216:Q216" si="59">SUM(D217:D218)</f>
        <v>0</v>
      </c>
      <c r="E216" s="95">
        <f t="shared" si="59"/>
        <v>0</v>
      </c>
      <c r="F216" s="95">
        <f t="shared" si="59"/>
        <v>122000</v>
      </c>
      <c r="G216" s="142">
        <f t="shared" si="59"/>
        <v>104000</v>
      </c>
      <c r="H216" s="142">
        <f t="shared" si="59"/>
        <v>67000</v>
      </c>
      <c r="I216" s="142">
        <f t="shared" si="59"/>
        <v>50000</v>
      </c>
      <c r="J216" s="142">
        <f t="shared" si="59"/>
        <v>6000</v>
      </c>
      <c r="K216" s="142">
        <f t="shared" si="59"/>
        <v>63000</v>
      </c>
      <c r="L216" s="142">
        <f t="shared" si="59"/>
        <v>194000</v>
      </c>
      <c r="M216" s="142">
        <f t="shared" si="59"/>
        <v>47000</v>
      </c>
      <c r="N216" s="142">
        <f t="shared" si="59"/>
        <v>26000</v>
      </c>
      <c r="O216" s="142">
        <f t="shared" si="59"/>
        <v>42000</v>
      </c>
      <c r="P216" s="142">
        <f t="shared" si="59"/>
        <v>80000</v>
      </c>
      <c r="Q216" s="142">
        <f t="shared" si="59"/>
        <v>40000</v>
      </c>
      <c r="R216" s="180">
        <f t="shared" si="55"/>
        <v>841000</v>
      </c>
    </row>
    <row r="217" s="62" customFormat="1" ht="24.75" customHeight="1" spans="1:18">
      <c r="A217" s="93" t="s">
        <v>269</v>
      </c>
      <c r="B217" s="94"/>
      <c r="C217" s="163">
        <f>SUM(D217:Q217)</f>
        <v>815000</v>
      </c>
      <c r="D217" s="96"/>
      <c r="E217" s="95"/>
      <c r="F217" s="182">
        <v>96000</v>
      </c>
      <c r="G217" s="182">
        <v>104000</v>
      </c>
      <c r="H217" s="182">
        <v>67000</v>
      </c>
      <c r="I217" s="182">
        <v>50000</v>
      </c>
      <c r="J217" s="182">
        <v>6000</v>
      </c>
      <c r="K217" s="182">
        <v>63000</v>
      </c>
      <c r="L217" s="182">
        <v>194000</v>
      </c>
      <c r="M217" s="182">
        <v>47000</v>
      </c>
      <c r="N217" s="182">
        <v>26000</v>
      </c>
      <c r="O217" s="182">
        <v>42000</v>
      </c>
      <c r="P217" s="182">
        <v>80000</v>
      </c>
      <c r="Q217" s="182">
        <v>40000</v>
      </c>
      <c r="R217" s="180">
        <f t="shared" si="55"/>
        <v>815000</v>
      </c>
    </row>
    <row r="218" s="62" customFormat="1" ht="24.75" customHeight="1" spans="1:18">
      <c r="A218" s="93" t="s">
        <v>270</v>
      </c>
      <c r="B218" s="279"/>
      <c r="C218" s="163">
        <f>SUM(D218:Q218)</f>
        <v>26000</v>
      </c>
      <c r="D218" s="96"/>
      <c r="E218" s="95"/>
      <c r="F218" s="182">
        <v>26000</v>
      </c>
      <c r="G218" s="142"/>
      <c r="H218" s="142"/>
      <c r="I218" s="142"/>
      <c r="J218" s="142"/>
      <c r="K218" s="142"/>
      <c r="L218" s="142"/>
      <c r="M218" s="142"/>
      <c r="N218" s="142"/>
      <c r="O218" s="142"/>
      <c r="P218" s="142"/>
      <c r="Q218" s="142"/>
      <c r="R218" s="180">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69444444444444" right="0.169444444444444" top="0.379861111111111" bottom="0.419444444444444" header="0.3" footer="0.3"/>
  <pageSetup paperSize="8"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3" activePane="bottomRight" state="frozen"/>
      <selection/>
      <selection pane="topRight"/>
      <selection pane="bottomLeft"/>
      <selection pane="bottomRight" activeCell="A207" sqref="A207"/>
    </sheetView>
  </sheetViews>
  <sheetFormatPr defaultColWidth="9" defaultRowHeight="15.75"/>
  <cols>
    <col min="1" max="1" width="28.375" style="79" customWidth="1"/>
    <col min="2" max="2" width="15.625" style="79" customWidth="1"/>
    <col min="3" max="3" width="12.375" style="80" customWidth="1"/>
    <col min="4" max="4" width="11.875" style="81" customWidth="1"/>
    <col min="5" max="6" width="10.625" style="80" customWidth="1"/>
    <col min="7" max="7" width="11.5" style="82" customWidth="1"/>
    <col min="8" max="17" width="10.625" style="82" customWidth="1"/>
    <col min="18" max="18" width="7" style="83" hidden="1" customWidth="1"/>
    <col min="19" max="16384" width="9" style="84"/>
  </cols>
  <sheetData>
    <row r="1" ht="33" customHeight="1" spans="1:18">
      <c r="A1" s="85" t="s">
        <v>0</v>
      </c>
      <c r="B1" s="85"/>
      <c r="C1" s="85"/>
      <c r="D1" s="85"/>
      <c r="E1" s="85"/>
      <c r="F1" s="85"/>
      <c r="G1" s="85"/>
      <c r="H1" s="85"/>
      <c r="I1" s="85"/>
      <c r="J1" s="85"/>
      <c r="K1" s="85"/>
      <c r="L1" s="85"/>
      <c r="M1" s="85"/>
      <c r="N1" s="85"/>
      <c r="O1" s="85"/>
      <c r="P1" s="85"/>
      <c r="Q1" s="85"/>
      <c r="R1" s="85"/>
    </row>
    <row r="2" ht="22.5" customHeight="1" spans="1:17">
      <c r="A2" s="86"/>
      <c r="B2" s="87"/>
      <c r="C2" s="87"/>
      <c r="D2" s="88" t="s">
        <v>1</v>
      </c>
      <c r="E2" s="88"/>
      <c r="F2" s="88"/>
      <c r="G2" s="88"/>
      <c r="H2" s="88"/>
      <c r="I2" s="80"/>
      <c r="J2" s="80"/>
      <c r="K2" s="80"/>
      <c r="L2" s="166" t="s">
        <v>2</v>
      </c>
      <c r="M2" s="167"/>
      <c r="N2" s="167"/>
      <c r="O2" s="167"/>
      <c r="P2" s="167"/>
      <c r="Q2" s="167"/>
    </row>
    <row r="3" s="61" customFormat="1" ht="27" spans="1:18">
      <c r="A3" s="89" t="s">
        <v>3</v>
      </c>
      <c r="B3" s="90" t="s">
        <v>4</v>
      </c>
      <c r="C3" s="91" t="s">
        <v>5</v>
      </c>
      <c r="D3" s="92" t="s">
        <v>6</v>
      </c>
      <c r="E3" s="91" t="s">
        <v>7</v>
      </c>
      <c r="F3" s="91" t="s">
        <v>8</v>
      </c>
      <c r="G3" s="91" t="s">
        <v>9</v>
      </c>
      <c r="H3" s="91" t="s">
        <v>10</v>
      </c>
      <c r="I3" s="91" t="s">
        <v>11</v>
      </c>
      <c r="J3" s="91" t="s">
        <v>12</v>
      </c>
      <c r="K3" s="91" t="s">
        <v>13</v>
      </c>
      <c r="L3" s="91" t="s">
        <v>14</v>
      </c>
      <c r="M3" s="91" t="s">
        <v>15</v>
      </c>
      <c r="N3" s="91" t="s">
        <v>16</v>
      </c>
      <c r="O3" s="91" t="s">
        <v>17</v>
      </c>
      <c r="P3" s="91" t="s">
        <v>18</v>
      </c>
      <c r="Q3" s="91" t="s">
        <v>19</v>
      </c>
      <c r="R3" s="179" t="s">
        <v>20</v>
      </c>
    </row>
    <row r="4" s="62" customFormat="1" ht="24.75" customHeight="1" spans="1:18">
      <c r="A4" s="93" t="s">
        <v>21</v>
      </c>
      <c r="B4" s="94"/>
      <c r="C4" s="95" t="e">
        <f t="shared" ref="C4:C11" si="0">SUM(D4:Q4)</f>
        <v>#VALUE!</v>
      </c>
      <c r="D4" s="96" t="e">
        <f t="shared" ref="D4:Q4" si="1">D5+D159+D163</f>
        <v>#VALUE!</v>
      </c>
      <c r="E4" s="95" t="e">
        <f t="shared" si="1"/>
        <v>#VALUE!</v>
      </c>
      <c r="F4" s="95" t="e">
        <f t="shared" si="1"/>
        <v>#VALUE!</v>
      </c>
      <c r="G4" s="95" t="e">
        <f t="shared" si="1"/>
        <v>#VALUE!</v>
      </c>
      <c r="H4" s="95" t="e">
        <f t="shared" si="1"/>
        <v>#VALUE!</v>
      </c>
      <c r="I4" s="95" t="e">
        <f t="shared" si="1"/>
        <v>#VALUE!</v>
      </c>
      <c r="J4" s="95" t="e">
        <f t="shared" si="1"/>
        <v>#VALUE!</v>
      </c>
      <c r="K4" s="95" t="e">
        <f t="shared" si="1"/>
        <v>#VALUE!</v>
      </c>
      <c r="L4" s="95" t="e">
        <f t="shared" si="1"/>
        <v>#VALUE!</v>
      </c>
      <c r="M4" s="95" t="e">
        <f t="shared" si="1"/>
        <v>#VALUE!</v>
      </c>
      <c r="N4" s="95" t="e">
        <f t="shared" si="1"/>
        <v>#VALUE!</v>
      </c>
      <c r="O4" s="95" t="e">
        <f t="shared" si="1"/>
        <v>#VALUE!</v>
      </c>
      <c r="P4" s="95" t="e">
        <f t="shared" si="1"/>
        <v>#VALUE!</v>
      </c>
      <c r="Q4" s="95" t="e">
        <f t="shared" si="1"/>
        <v>#VALUE!</v>
      </c>
      <c r="R4" s="180" t="e">
        <f t="shared" ref="R4:R32" si="2">SUM(F4:Q4)</f>
        <v>#VALUE!</v>
      </c>
    </row>
    <row r="5" s="63" customFormat="1" ht="24.75" customHeight="1" spans="1:18">
      <c r="A5" s="97" t="s">
        <v>22</v>
      </c>
      <c r="B5" s="98"/>
      <c r="C5" s="99" t="e">
        <f t="shared" ref="C5:Q5" si="3">C6+C13+C154</f>
        <v>#VALUE!</v>
      </c>
      <c r="D5" s="100" t="e">
        <f t="shared" si="3"/>
        <v>#VALUE!</v>
      </c>
      <c r="E5" s="99" t="e">
        <f t="shared" si="3"/>
        <v>#VALUE!</v>
      </c>
      <c r="F5" s="99" t="e">
        <f t="shared" si="3"/>
        <v>#VALUE!</v>
      </c>
      <c r="G5" s="99" t="e">
        <f t="shared" si="3"/>
        <v>#VALUE!</v>
      </c>
      <c r="H5" s="99" t="e">
        <f t="shared" si="3"/>
        <v>#VALUE!</v>
      </c>
      <c r="I5" s="99" t="e">
        <f t="shared" si="3"/>
        <v>#VALUE!</v>
      </c>
      <c r="J5" s="99" t="e">
        <f t="shared" si="3"/>
        <v>#VALUE!</v>
      </c>
      <c r="K5" s="99" t="e">
        <f t="shared" si="3"/>
        <v>#VALUE!</v>
      </c>
      <c r="L5" s="99" t="e">
        <f t="shared" si="3"/>
        <v>#VALUE!</v>
      </c>
      <c r="M5" s="99" t="e">
        <f t="shared" si="3"/>
        <v>#VALUE!</v>
      </c>
      <c r="N5" s="99" t="e">
        <f t="shared" si="3"/>
        <v>#VALUE!</v>
      </c>
      <c r="O5" s="99" t="e">
        <f t="shared" si="3"/>
        <v>#VALUE!</v>
      </c>
      <c r="P5" s="99" t="e">
        <f t="shared" si="3"/>
        <v>#VALUE!</v>
      </c>
      <c r="Q5" s="99" t="e">
        <f t="shared" si="3"/>
        <v>#VALUE!</v>
      </c>
      <c r="R5" s="180" t="e">
        <f t="shared" si="2"/>
        <v>#VALUE!</v>
      </c>
    </row>
    <row r="6" s="64" customFormat="1" ht="24.75" customHeight="1" spans="1:18">
      <c r="A6" s="101" t="s">
        <v>23</v>
      </c>
      <c r="B6" s="102"/>
      <c r="C6" s="103">
        <f t="shared" si="0"/>
        <v>37437</v>
      </c>
      <c r="D6" s="104">
        <f t="shared" ref="D6:Q6" si="4">SUM(D7:D11)</f>
        <v>10026</v>
      </c>
      <c r="E6" s="103">
        <f t="shared" si="4"/>
        <v>0</v>
      </c>
      <c r="F6" s="103">
        <f t="shared" si="4"/>
        <v>10479</v>
      </c>
      <c r="G6" s="103">
        <f t="shared" si="4"/>
        <v>2306</v>
      </c>
      <c r="H6" s="103">
        <f t="shared" si="4"/>
        <v>1521</v>
      </c>
      <c r="I6" s="103">
        <f t="shared" si="4"/>
        <v>865</v>
      </c>
      <c r="J6" s="103">
        <f t="shared" si="4"/>
        <v>1558</v>
      </c>
      <c r="K6" s="103">
        <f t="shared" si="4"/>
        <v>1281</v>
      </c>
      <c r="L6" s="103">
        <f t="shared" si="4"/>
        <v>2087</v>
      </c>
      <c r="M6" s="103">
        <f t="shared" si="4"/>
        <v>1820</v>
      </c>
      <c r="N6" s="103">
        <f t="shared" si="4"/>
        <v>1539</v>
      </c>
      <c r="O6" s="103">
        <f t="shared" si="4"/>
        <v>814</v>
      </c>
      <c r="P6" s="103">
        <f t="shared" si="4"/>
        <v>2693</v>
      </c>
      <c r="Q6" s="103">
        <f t="shared" si="4"/>
        <v>448</v>
      </c>
      <c r="R6" s="180">
        <f t="shared" si="2"/>
        <v>27411</v>
      </c>
    </row>
    <row r="7" s="65" customFormat="1" ht="24.75" customHeight="1" spans="1:18">
      <c r="A7" s="93" t="s">
        <v>24</v>
      </c>
      <c r="B7" s="94" t="s">
        <v>25</v>
      </c>
      <c r="C7" s="105">
        <f t="shared" si="0"/>
        <v>3305</v>
      </c>
      <c r="D7" s="106">
        <v>-895</v>
      </c>
      <c r="E7" s="107"/>
      <c r="F7" s="108">
        <v>1135</v>
      </c>
      <c r="G7" s="108">
        <v>618</v>
      </c>
      <c r="H7" s="108">
        <v>162</v>
      </c>
      <c r="I7" s="108">
        <v>147</v>
      </c>
      <c r="J7" s="108">
        <v>385</v>
      </c>
      <c r="K7" s="108">
        <v>155</v>
      </c>
      <c r="L7" s="108">
        <v>264</v>
      </c>
      <c r="M7" s="108">
        <v>547</v>
      </c>
      <c r="N7" s="108">
        <v>547</v>
      </c>
      <c r="O7" s="108">
        <v>117</v>
      </c>
      <c r="P7" s="108">
        <v>86</v>
      </c>
      <c r="Q7" s="108">
        <v>37</v>
      </c>
      <c r="R7" s="180">
        <f t="shared" si="2"/>
        <v>4200</v>
      </c>
    </row>
    <row r="8" s="65" customFormat="1" ht="24.75" customHeight="1" spans="1:18">
      <c r="A8" s="93" t="s">
        <v>26</v>
      </c>
      <c r="B8" s="94" t="s">
        <v>27</v>
      </c>
      <c r="C8" s="105">
        <f t="shared" si="0"/>
        <v>8467</v>
      </c>
      <c r="D8" s="96"/>
      <c r="E8" s="107"/>
      <c r="F8" s="108">
        <v>2272</v>
      </c>
      <c r="G8" s="108">
        <v>585</v>
      </c>
      <c r="H8" s="108">
        <v>784</v>
      </c>
      <c r="I8" s="108">
        <v>503</v>
      </c>
      <c r="J8" s="108">
        <v>458</v>
      </c>
      <c r="K8" s="108">
        <v>512</v>
      </c>
      <c r="L8" s="108">
        <v>781</v>
      </c>
      <c r="M8" s="108">
        <v>565</v>
      </c>
      <c r="N8" s="108">
        <v>759</v>
      </c>
      <c r="O8" s="108">
        <v>465</v>
      </c>
      <c r="P8" s="108">
        <v>407</v>
      </c>
      <c r="Q8" s="108">
        <v>376</v>
      </c>
      <c r="R8" s="180">
        <f t="shared" si="2"/>
        <v>8467</v>
      </c>
    </row>
    <row r="9" s="65" customFormat="1" ht="24.75" customHeight="1" spans="1:18">
      <c r="A9" s="93" t="s">
        <v>28</v>
      </c>
      <c r="B9" s="94" t="s">
        <v>29</v>
      </c>
      <c r="C9" s="105">
        <f t="shared" si="0"/>
        <v>1338</v>
      </c>
      <c r="D9" s="106">
        <v>390</v>
      </c>
      <c r="E9" s="109"/>
      <c r="F9" s="108">
        <v>918</v>
      </c>
      <c r="G9" s="108">
        <v>1</v>
      </c>
      <c r="H9" s="108">
        <v>2</v>
      </c>
      <c r="I9" s="108">
        <v>1</v>
      </c>
      <c r="J9" s="108">
        <v>5</v>
      </c>
      <c r="K9" s="108">
        <v>1</v>
      </c>
      <c r="L9" s="108">
        <v>2</v>
      </c>
      <c r="M9" s="108">
        <v>14</v>
      </c>
      <c r="N9" s="108">
        <v>0</v>
      </c>
      <c r="O9" s="108">
        <v>0</v>
      </c>
      <c r="P9" s="108">
        <v>1</v>
      </c>
      <c r="Q9" s="108">
        <v>3</v>
      </c>
      <c r="R9" s="180">
        <f t="shared" si="2"/>
        <v>948</v>
      </c>
    </row>
    <row r="10" s="65" customFormat="1" ht="24.75" customHeight="1" spans="1:18">
      <c r="A10" s="93" t="s">
        <v>30</v>
      </c>
      <c r="B10" s="94" t="s">
        <v>31</v>
      </c>
      <c r="C10" s="105">
        <f t="shared" si="0"/>
        <v>1527</v>
      </c>
      <c r="D10" s="110"/>
      <c r="E10" s="109"/>
      <c r="F10" s="108"/>
      <c r="G10" s="108">
        <v>5</v>
      </c>
      <c r="H10" s="108">
        <v>42</v>
      </c>
      <c r="I10" s="108"/>
      <c r="J10" s="108"/>
      <c r="K10" s="108">
        <v>108</v>
      </c>
      <c r="L10" s="108">
        <v>851</v>
      </c>
      <c r="M10" s="108">
        <v>453</v>
      </c>
      <c r="N10" s="108"/>
      <c r="O10" s="108">
        <v>11</v>
      </c>
      <c r="P10" s="108">
        <v>57</v>
      </c>
      <c r="Q10" s="108"/>
      <c r="R10" s="180">
        <f t="shared" si="2"/>
        <v>1527</v>
      </c>
    </row>
    <row r="11" s="62" customFormat="1" ht="24.75" customHeight="1" spans="1:18">
      <c r="A11" s="93" t="s">
        <v>32</v>
      </c>
      <c r="B11" s="94"/>
      <c r="C11" s="105">
        <f t="shared" si="0"/>
        <v>22800</v>
      </c>
      <c r="D11" s="111">
        <v>10531</v>
      </c>
      <c r="E11" s="95"/>
      <c r="F11" s="95">
        <v>6154</v>
      </c>
      <c r="G11" s="95">
        <v>1097</v>
      </c>
      <c r="H11" s="95">
        <v>531</v>
      </c>
      <c r="I11" s="95">
        <v>214</v>
      </c>
      <c r="J11" s="95">
        <v>710</v>
      </c>
      <c r="K11" s="95">
        <v>505</v>
      </c>
      <c r="L11" s="95">
        <v>189</v>
      </c>
      <c r="M11" s="95">
        <v>241</v>
      </c>
      <c r="N11" s="95">
        <v>233</v>
      </c>
      <c r="O11" s="95">
        <v>221</v>
      </c>
      <c r="P11" s="168">
        <v>2142</v>
      </c>
      <c r="Q11" s="95">
        <v>32</v>
      </c>
      <c r="R11" s="180">
        <f t="shared" si="2"/>
        <v>12269</v>
      </c>
    </row>
    <row r="12" s="62" customFormat="1" ht="24.75" customHeight="1" spans="1:18">
      <c r="A12" s="93"/>
      <c r="B12" s="93"/>
      <c r="C12" s="95"/>
      <c r="D12" s="96"/>
      <c r="E12" s="95"/>
      <c r="F12" s="95"/>
      <c r="G12" s="95"/>
      <c r="H12" s="95"/>
      <c r="I12" s="95"/>
      <c r="J12" s="95"/>
      <c r="K12" s="95"/>
      <c r="L12" s="95"/>
      <c r="M12" s="95"/>
      <c r="N12" s="95"/>
      <c r="O12" s="95"/>
      <c r="P12" s="95"/>
      <c r="Q12" s="95"/>
      <c r="R12" s="180">
        <f t="shared" si="2"/>
        <v>0</v>
      </c>
    </row>
    <row r="13" s="64" customFormat="1" ht="24.75" customHeight="1" spans="1:18">
      <c r="A13" s="101" t="s">
        <v>33</v>
      </c>
      <c r="B13" s="102"/>
      <c r="C13" s="103" t="e">
        <f t="shared" ref="C13:Q13" si="5">#VALUE!</f>
        <v>#VALUE!</v>
      </c>
      <c r="D13" s="104" t="e">
        <f t="shared" si="5"/>
        <v>#VALUE!</v>
      </c>
      <c r="E13" s="103" t="e">
        <f t="shared" si="5"/>
        <v>#VALUE!</v>
      </c>
      <c r="F13" s="103" t="e">
        <f t="shared" si="5"/>
        <v>#VALUE!</v>
      </c>
      <c r="G13" s="103" t="e">
        <f t="shared" si="5"/>
        <v>#VALUE!</v>
      </c>
      <c r="H13" s="103" t="e">
        <f t="shared" si="5"/>
        <v>#VALUE!</v>
      </c>
      <c r="I13" s="103" t="e">
        <f t="shared" si="5"/>
        <v>#VALUE!</v>
      </c>
      <c r="J13" s="103" t="e">
        <f t="shared" si="5"/>
        <v>#VALUE!</v>
      </c>
      <c r="K13" s="103" t="e">
        <f t="shared" si="5"/>
        <v>#VALUE!</v>
      </c>
      <c r="L13" s="103" t="e">
        <f t="shared" si="5"/>
        <v>#VALUE!</v>
      </c>
      <c r="M13" s="103" t="e">
        <f t="shared" si="5"/>
        <v>#VALUE!</v>
      </c>
      <c r="N13" s="103" t="e">
        <f t="shared" si="5"/>
        <v>#VALUE!</v>
      </c>
      <c r="O13" s="103" t="e">
        <f t="shared" si="5"/>
        <v>#VALUE!</v>
      </c>
      <c r="P13" s="103" t="e">
        <f t="shared" si="5"/>
        <v>#VALUE!</v>
      </c>
      <c r="Q13" s="103" t="e">
        <f t="shared" si="5"/>
        <v>#VALUE!</v>
      </c>
      <c r="R13" s="180" t="e">
        <f t="shared" si="2"/>
        <v>#VALUE!</v>
      </c>
    </row>
    <row r="14" s="64" customFormat="1" ht="24.75" customHeight="1" spans="1:18">
      <c r="A14" s="101" t="s">
        <v>34</v>
      </c>
      <c r="B14" s="102"/>
      <c r="C14" s="103">
        <f t="shared" ref="C14:Q14" si="6">SUM(C15:C20)</f>
        <v>58046</v>
      </c>
      <c r="D14" s="104">
        <f t="shared" si="6"/>
        <v>12695</v>
      </c>
      <c r="E14" s="103">
        <f t="shared" si="6"/>
        <v>0</v>
      </c>
      <c r="F14" s="103">
        <f t="shared" si="6"/>
        <v>2536</v>
      </c>
      <c r="G14" s="103">
        <f t="shared" si="6"/>
        <v>6208</v>
      </c>
      <c r="H14" s="103">
        <f t="shared" si="6"/>
        <v>3771</v>
      </c>
      <c r="I14" s="103">
        <f t="shared" si="6"/>
        <v>5427</v>
      </c>
      <c r="J14" s="103">
        <f t="shared" si="6"/>
        <v>4725</v>
      </c>
      <c r="K14" s="103">
        <f t="shared" si="6"/>
        <v>4679</v>
      </c>
      <c r="L14" s="103">
        <f t="shared" si="6"/>
        <v>3367</v>
      </c>
      <c r="M14" s="103">
        <f t="shared" si="6"/>
        <v>2876</v>
      </c>
      <c r="N14" s="103">
        <f t="shared" si="6"/>
        <v>2037</v>
      </c>
      <c r="O14" s="103">
        <f t="shared" si="6"/>
        <v>3364</v>
      </c>
      <c r="P14" s="103">
        <f t="shared" si="6"/>
        <v>3987</v>
      </c>
      <c r="Q14" s="103">
        <f t="shared" si="6"/>
        <v>2374</v>
      </c>
      <c r="R14" s="180">
        <f t="shared" si="2"/>
        <v>45351</v>
      </c>
    </row>
    <row r="15" s="62" customFormat="1" ht="24.75" customHeight="1" spans="1:18">
      <c r="A15" s="112" t="s">
        <v>35</v>
      </c>
      <c r="B15" s="94"/>
      <c r="C15" s="105">
        <f t="shared" ref="C15:C20" si="7">SUM(D15:Q15)</f>
        <v>38073</v>
      </c>
      <c r="D15" s="113">
        <v>7626</v>
      </c>
      <c r="E15" s="95"/>
      <c r="F15" s="114">
        <v>0</v>
      </c>
      <c r="G15" s="114">
        <v>4319</v>
      </c>
      <c r="H15" s="114">
        <v>2688</v>
      </c>
      <c r="I15" s="114">
        <v>4430</v>
      </c>
      <c r="J15" s="114">
        <v>3196</v>
      </c>
      <c r="K15" s="114">
        <v>3810</v>
      </c>
      <c r="L15" s="114">
        <v>2041</v>
      </c>
      <c r="M15" s="114">
        <v>1915</v>
      </c>
      <c r="N15" s="114">
        <v>414</v>
      </c>
      <c r="O15" s="114">
        <v>2553</v>
      </c>
      <c r="P15" s="114">
        <v>3188</v>
      </c>
      <c r="Q15" s="114">
        <v>1893</v>
      </c>
      <c r="R15" s="180">
        <f t="shared" si="2"/>
        <v>30447</v>
      </c>
    </row>
    <row r="16" s="62" customFormat="1" ht="24.75" customHeight="1" spans="1:18">
      <c r="A16" s="112" t="s">
        <v>36</v>
      </c>
      <c r="B16" s="115" t="s">
        <v>37</v>
      </c>
      <c r="C16" s="105">
        <f t="shared" si="7"/>
        <v>10840</v>
      </c>
      <c r="D16" s="113">
        <v>1029</v>
      </c>
      <c r="E16" s="95"/>
      <c r="F16" s="114">
        <v>2123</v>
      </c>
      <c r="G16" s="114">
        <v>1346</v>
      </c>
      <c r="H16" s="114">
        <v>756</v>
      </c>
      <c r="I16" s="114">
        <v>634</v>
      </c>
      <c r="J16" s="114">
        <v>1056</v>
      </c>
      <c r="K16" s="114">
        <v>589</v>
      </c>
      <c r="L16" s="114">
        <v>899</v>
      </c>
      <c r="M16" s="114">
        <v>671</v>
      </c>
      <c r="N16" s="114">
        <v>554</v>
      </c>
      <c r="O16" s="114">
        <v>495</v>
      </c>
      <c r="P16" s="114">
        <v>472</v>
      </c>
      <c r="Q16" s="114">
        <v>216</v>
      </c>
      <c r="R16" s="180">
        <f t="shared" si="2"/>
        <v>9811</v>
      </c>
    </row>
    <row r="17" s="62" customFormat="1" ht="24.75" customHeight="1" spans="1:18">
      <c r="A17" s="112" t="s">
        <v>38</v>
      </c>
      <c r="B17" s="116" t="s">
        <v>39</v>
      </c>
      <c r="C17" s="105">
        <f t="shared" si="7"/>
        <v>5241</v>
      </c>
      <c r="D17" s="113">
        <v>2367</v>
      </c>
      <c r="E17" s="95"/>
      <c r="F17" s="114">
        <v>243</v>
      </c>
      <c r="G17" s="114">
        <v>366</v>
      </c>
      <c r="H17" s="114">
        <v>257</v>
      </c>
      <c r="I17" s="114">
        <v>248</v>
      </c>
      <c r="J17" s="114">
        <v>301</v>
      </c>
      <c r="K17" s="114">
        <v>159</v>
      </c>
      <c r="L17" s="114">
        <v>274</v>
      </c>
      <c r="M17" s="114">
        <v>179</v>
      </c>
      <c r="N17" s="114">
        <v>242</v>
      </c>
      <c r="O17" s="114">
        <v>235</v>
      </c>
      <c r="P17" s="114">
        <v>229</v>
      </c>
      <c r="Q17" s="114">
        <v>141</v>
      </c>
      <c r="R17" s="180">
        <f t="shared" si="2"/>
        <v>2874</v>
      </c>
    </row>
    <row r="18" s="62" customFormat="1" ht="24.75" customHeight="1" spans="1:18">
      <c r="A18" s="112" t="s">
        <v>40</v>
      </c>
      <c r="B18" s="116" t="s">
        <v>41</v>
      </c>
      <c r="C18" s="105">
        <f t="shared" si="7"/>
        <v>1245</v>
      </c>
      <c r="D18" s="117">
        <v>1245</v>
      </c>
      <c r="E18" s="95"/>
      <c r="F18" s="95"/>
      <c r="G18" s="95"/>
      <c r="H18" s="95"/>
      <c r="I18" s="95"/>
      <c r="J18" s="95"/>
      <c r="K18" s="95"/>
      <c r="L18" s="95"/>
      <c r="M18" s="95"/>
      <c r="N18" s="95"/>
      <c r="O18" s="95"/>
      <c r="P18" s="95"/>
      <c r="Q18" s="95"/>
      <c r="R18" s="180">
        <f t="shared" si="2"/>
        <v>0</v>
      </c>
    </row>
    <row r="19" s="62" customFormat="1" ht="24.75" customHeight="1" spans="1:18">
      <c r="A19" s="112" t="s">
        <v>42</v>
      </c>
      <c r="B19" s="93" t="s">
        <v>43</v>
      </c>
      <c r="C19" s="105">
        <f t="shared" si="7"/>
        <v>723</v>
      </c>
      <c r="D19" s="106"/>
      <c r="E19" s="95"/>
      <c r="F19" s="108"/>
      <c r="G19" s="108"/>
      <c r="H19" s="108"/>
      <c r="I19" s="108"/>
      <c r="J19" s="108"/>
      <c r="K19" s="108"/>
      <c r="L19" s="108"/>
      <c r="M19" s="108"/>
      <c r="N19" s="108">
        <v>723</v>
      </c>
      <c r="O19" s="108"/>
      <c r="P19" s="108"/>
      <c r="Q19" s="108"/>
      <c r="R19" s="180">
        <f t="shared" si="2"/>
        <v>723</v>
      </c>
    </row>
    <row r="20" s="62" customFormat="1" ht="24.75" customHeight="1" spans="1:18">
      <c r="A20" s="112" t="s">
        <v>44</v>
      </c>
      <c r="B20" s="116" t="s">
        <v>45</v>
      </c>
      <c r="C20" s="105">
        <f t="shared" si="7"/>
        <v>1924</v>
      </c>
      <c r="D20" s="96">
        <v>428</v>
      </c>
      <c r="E20" s="95"/>
      <c r="F20" s="95">
        <v>170</v>
      </c>
      <c r="G20" s="95">
        <v>177</v>
      </c>
      <c r="H20" s="95">
        <v>70</v>
      </c>
      <c r="I20" s="95">
        <v>115</v>
      </c>
      <c r="J20" s="95">
        <v>172</v>
      </c>
      <c r="K20" s="95">
        <v>121</v>
      </c>
      <c r="L20" s="95">
        <v>153</v>
      </c>
      <c r="M20" s="95">
        <v>111</v>
      </c>
      <c r="N20" s="108">
        <v>104</v>
      </c>
      <c r="O20" s="95">
        <v>81</v>
      </c>
      <c r="P20" s="95">
        <v>98</v>
      </c>
      <c r="Q20" s="95">
        <v>124</v>
      </c>
      <c r="R20" s="180">
        <f t="shared" si="2"/>
        <v>1496</v>
      </c>
    </row>
    <row r="21" s="62" customFormat="1" ht="24.75" customHeight="1" spans="1:18">
      <c r="A21" s="93"/>
      <c r="B21" s="116"/>
      <c r="C21" s="105"/>
      <c r="D21" s="96"/>
      <c r="E21" s="95"/>
      <c r="F21" s="95"/>
      <c r="G21" s="95"/>
      <c r="H21" s="95"/>
      <c r="I21" s="95"/>
      <c r="J21" s="95"/>
      <c r="K21" s="95"/>
      <c r="L21" s="95"/>
      <c r="M21" s="95"/>
      <c r="N21" s="95"/>
      <c r="O21" s="95"/>
      <c r="P21" s="95"/>
      <c r="Q21" s="95"/>
      <c r="R21" s="180">
        <f t="shared" si="2"/>
        <v>0</v>
      </c>
    </row>
    <row r="22" s="64" customFormat="1" ht="24.75" customHeight="1" spans="1:18">
      <c r="A22" s="101" t="s">
        <v>46</v>
      </c>
      <c r="B22" s="102"/>
      <c r="C22" s="103">
        <f t="shared" ref="C22:C36" si="8">SUM(D22:Q22)</f>
        <v>595983</v>
      </c>
      <c r="D22" s="104">
        <f t="shared" ref="D22:Q22" si="9">SUM(D23:D36)</f>
        <v>90679</v>
      </c>
      <c r="E22" s="103">
        <f t="shared" si="9"/>
        <v>19000</v>
      </c>
      <c r="F22" s="103">
        <f t="shared" si="9"/>
        <v>43576</v>
      </c>
      <c r="G22" s="103">
        <f t="shared" si="9"/>
        <v>93369</v>
      </c>
      <c r="H22" s="103">
        <f t="shared" si="9"/>
        <v>39719</v>
      </c>
      <c r="I22" s="103">
        <f t="shared" si="9"/>
        <v>37413</v>
      </c>
      <c r="J22" s="103">
        <f t="shared" si="9"/>
        <v>56487</v>
      </c>
      <c r="K22" s="103">
        <f t="shared" si="9"/>
        <v>44899</v>
      </c>
      <c r="L22" s="103">
        <f t="shared" si="9"/>
        <v>45182</v>
      </c>
      <c r="M22" s="103">
        <f t="shared" si="9"/>
        <v>28819</v>
      </c>
      <c r="N22" s="103">
        <f t="shared" si="9"/>
        <v>24685</v>
      </c>
      <c r="O22" s="103">
        <f t="shared" si="9"/>
        <v>34092</v>
      </c>
      <c r="P22" s="103">
        <f t="shared" si="9"/>
        <v>23994</v>
      </c>
      <c r="Q22" s="103">
        <f t="shared" si="9"/>
        <v>14069</v>
      </c>
      <c r="R22" s="180">
        <f t="shared" si="2"/>
        <v>486304</v>
      </c>
    </row>
    <row r="23" s="66" customFormat="1" ht="24.75" customHeight="1" spans="1:18">
      <c r="A23" s="118" t="s">
        <v>47</v>
      </c>
      <c r="B23" s="119" t="s">
        <v>48</v>
      </c>
      <c r="C23" s="120">
        <f t="shared" si="8"/>
        <v>222976</v>
      </c>
      <c r="D23" s="121">
        <v>30111</v>
      </c>
      <c r="E23" s="122"/>
      <c r="F23" s="122">
        <v>4168</v>
      </c>
      <c r="G23" s="122">
        <v>44647</v>
      </c>
      <c r="H23" s="122">
        <v>15790</v>
      </c>
      <c r="I23" s="122">
        <v>14546</v>
      </c>
      <c r="J23" s="122">
        <v>25404</v>
      </c>
      <c r="K23" s="122">
        <v>20260</v>
      </c>
      <c r="L23" s="122">
        <v>20747</v>
      </c>
      <c r="M23" s="122">
        <v>9839</v>
      </c>
      <c r="N23" s="122">
        <v>7884</v>
      </c>
      <c r="O23" s="122">
        <v>14611</v>
      </c>
      <c r="P23" s="122">
        <v>8525</v>
      </c>
      <c r="Q23" s="122">
        <v>6444</v>
      </c>
      <c r="R23" s="181">
        <f t="shared" si="2"/>
        <v>192865</v>
      </c>
    </row>
    <row r="24" s="67" customFormat="1" ht="24.75" customHeight="1" spans="1:18">
      <c r="A24" s="123" t="s">
        <v>49</v>
      </c>
      <c r="B24" s="124" t="s">
        <v>50</v>
      </c>
      <c r="C24" s="120">
        <f t="shared" si="8"/>
        <v>16693</v>
      </c>
      <c r="D24" s="125">
        <v>1419</v>
      </c>
      <c r="E24" s="126"/>
      <c r="F24" s="127">
        <v>1886</v>
      </c>
      <c r="G24" s="127">
        <v>2483</v>
      </c>
      <c r="H24" s="127">
        <v>1204</v>
      </c>
      <c r="I24" s="127">
        <v>1317</v>
      </c>
      <c r="J24" s="127">
        <v>1649</v>
      </c>
      <c r="K24" s="127">
        <v>1283</v>
      </c>
      <c r="L24" s="127">
        <v>1304</v>
      </c>
      <c r="M24" s="127">
        <v>972</v>
      </c>
      <c r="N24" s="127">
        <v>869</v>
      </c>
      <c r="O24" s="127">
        <v>1034</v>
      </c>
      <c r="P24" s="127">
        <v>855</v>
      </c>
      <c r="Q24" s="127">
        <v>418</v>
      </c>
      <c r="R24" s="180">
        <f t="shared" si="2"/>
        <v>15274</v>
      </c>
    </row>
    <row r="25" s="67" customFormat="1" ht="24.75" customHeight="1" spans="1:18">
      <c r="A25" s="123" t="s">
        <v>51</v>
      </c>
      <c r="B25" s="124" t="s">
        <v>52</v>
      </c>
      <c r="C25" s="120">
        <f t="shared" si="8"/>
        <v>17732</v>
      </c>
      <c r="D25" s="128">
        <v>1468</v>
      </c>
      <c r="E25" s="126"/>
      <c r="F25" s="129">
        <v>1950</v>
      </c>
      <c r="G25" s="129">
        <v>2699</v>
      </c>
      <c r="H25" s="129">
        <v>1282</v>
      </c>
      <c r="I25" s="129">
        <v>1387</v>
      </c>
      <c r="J25" s="129">
        <v>1752</v>
      </c>
      <c r="K25" s="129">
        <v>1410</v>
      </c>
      <c r="L25" s="129">
        <v>1447</v>
      </c>
      <c r="M25" s="129">
        <v>1004</v>
      </c>
      <c r="N25" s="129">
        <v>908</v>
      </c>
      <c r="O25" s="129">
        <v>1098</v>
      </c>
      <c r="P25" s="129">
        <v>894</v>
      </c>
      <c r="Q25" s="129">
        <v>433</v>
      </c>
      <c r="R25" s="180">
        <f t="shared" si="2"/>
        <v>16264</v>
      </c>
    </row>
    <row r="26" s="67" customFormat="1" ht="24.75" customHeight="1" spans="1:18">
      <c r="A26" s="123" t="s">
        <v>53</v>
      </c>
      <c r="B26" s="124" t="s">
        <v>54</v>
      </c>
      <c r="C26" s="120">
        <f t="shared" si="8"/>
        <v>31367</v>
      </c>
      <c r="D26" s="128">
        <v>4513</v>
      </c>
      <c r="E26" s="126"/>
      <c r="F26" s="129">
        <v>3534</v>
      </c>
      <c r="G26" s="129">
        <v>5417</v>
      </c>
      <c r="H26" s="129">
        <v>2016</v>
      </c>
      <c r="I26" s="129">
        <v>1958</v>
      </c>
      <c r="J26" s="129">
        <v>3207</v>
      </c>
      <c r="K26" s="129">
        <v>2388</v>
      </c>
      <c r="L26" s="129">
        <v>2581</v>
      </c>
      <c r="M26" s="129">
        <v>1377</v>
      </c>
      <c r="N26" s="129">
        <v>1198</v>
      </c>
      <c r="O26" s="129">
        <v>1583</v>
      </c>
      <c r="P26" s="129">
        <v>1187</v>
      </c>
      <c r="Q26" s="129">
        <v>408</v>
      </c>
      <c r="R26" s="180">
        <f t="shared" si="2"/>
        <v>26854</v>
      </c>
    </row>
    <row r="27" s="67" customFormat="1" ht="24.75" customHeight="1" spans="1:18">
      <c r="A27" s="123" t="s">
        <v>55</v>
      </c>
      <c r="B27" s="124" t="s">
        <v>56</v>
      </c>
      <c r="C27" s="120">
        <f t="shared" si="8"/>
        <v>66752</v>
      </c>
      <c r="D27" s="130">
        <v>5690</v>
      </c>
      <c r="E27" s="126"/>
      <c r="F27" s="131">
        <v>7848</v>
      </c>
      <c r="G27" s="132">
        <v>9924</v>
      </c>
      <c r="H27" s="133">
        <v>4950</v>
      </c>
      <c r="I27" s="169">
        <v>5038</v>
      </c>
      <c r="J27" s="170">
        <v>6218</v>
      </c>
      <c r="K27" s="171">
        <v>5174</v>
      </c>
      <c r="L27" s="171">
        <v>5206</v>
      </c>
      <c r="M27" s="172">
        <v>4064</v>
      </c>
      <c r="N27" s="173">
        <v>3412</v>
      </c>
      <c r="O27" s="174">
        <v>4336</v>
      </c>
      <c r="P27" s="174">
        <v>3228</v>
      </c>
      <c r="Q27" s="174">
        <v>1664</v>
      </c>
      <c r="R27" s="180">
        <f t="shared" si="2"/>
        <v>61062</v>
      </c>
    </row>
    <row r="28" s="67" customFormat="1" ht="24.75" customHeight="1" spans="1:18">
      <c r="A28" s="123" t="s">
        <v>57</v>
      </c>
      <c r="B28" s="124" t="s">
        <v>58</v>
      </c>
      <c r="C28" s="120">
        <f t="shared" si="8"/>
        <v>121196</v>
      </c>
      <c r="D28" s="134">
        <v>10503</v>
      </c>
      <c r="E28" s="126"/>
      <c r="F28" s="135">
        <v>13747</v>
      </c>
      <c r="G28" s="135">
        <v>17509</v>
      </c>
      <c r="H28" s="135">
        <v>9387</v>
      </c>
      <c r="I28" s="135">
        <v>8859</v>
      </c>
      <c r="J28" s="135">
        <v>11640</v>
      </c>
      <c r="K28" s="135">
        <v>9293</v>
      </c>
      <c r="L28" s="135">
        <v>9031</v>
      </c>
      <c r="M28" s="135">
        <v>7479</v>
      </c>
      <c r="N28" s="135">
        <v>6837</v>
      </c>
      <c r="O28" s="135">
        <v>7997</v>
      </c>
      <c r="P28" s="135">
        <v>5621</v>
      </c>
      <c r="Q28" s="135">
        <v>3293</v>
      </c>
      <c r="R28" s="180">
        <f t="shared" si="2"/>
        <v>110693</v>
      </c>
    </row>
    <row r="29" s="68" customFormat="1" ht="24.75" customHeight="1" spans="1:18">
      <c r="A29" s="123" t="s">
        <v>59</v>
      </c>
      <c r="B29" s="94" t="s">
        <v>60</v>
      </c>
      <c r="C29" s="120">
        <f t="shared" si="8"/>
        <v>1428</v>
      </c>
      <c r="D29" s="136">
        <v>700</v>
      </c>
      <c r="E29" s="137"/>
      <c r="F29" s="137">
        <v>108</v>
      </c>
      <c r="G29" s="137">
        <v>84</v>
      </c>
      <c r="H29" s="137">
        <v>60</v>
      </c>
      <c r="I29" s="137">
        <v>40</v>
      </c>
      <c r="J29" s="137">
        <v>64</v>
      </c>
      <c r="K29" s="137">
        <v>92</v>
      </c>
      <c r="L29" s="137">
        <v>72</v>
      </c>
      <c r="M29" s="137">
        <v>76</v>
      </c>
      <c r="N29" s="137">
        <v>20</v>
      </c>
      <c r="O29" s="137">
        <v>44</v>
      </c>
      <c r="P29" s="137">
        <v>20</v>
      </c>
      <c r="Q29" s="137">
        <v>48</v>
      </c>
      <c r="R29" s="180">
        <f t="shared" si="2"/>
        <v>728</v>
      </c>
    </row>
    <row r="30" s="69" customFormat="1" ht="24.75" customHeight="1" spans="1:18">
      <c r="A30" s="138" t="s">
        <v>61</v>
      </c>
      <c r="B30" s="119" t="s">
        <v>62</v>
      </c>
      <c r="C30" s="120">
        <f t="shared" si="8"/>
        <v>17397</v>
      </c>
      <c r="D30" s="139">
        <v>17397</v>
      </c>
      <c r="E30" s="140"/>
      <c r="F30" s="140"/>
      <c r="G30" s="140"/>
      <c r="H30" s="140"/>
      <c r="I30" s="140"/>
      <c r="J30" s="140"/>
      <c r="K30" s="140"/>
      <c r="L30" s="140"/>
      <c r="M30" s="140"/>
      <c r="N30" s="140"/>
      <c r="O30" s="140"/>
      <c r="P30" s="140"/>
      <c r="Q30" s="140"/>
      <c r="R30" s="181">
        <f t="shared" si="2"/>
        <v>0</v>
      </c>
    </row>
    <row r="31" s="65" customFormat="1" ht="24.75" customHeight="1" spans="1:18">
      <c r="A31" s="123" t="s">
        <v>63</v>
      </c>
      <c r="B31" s="141" t="s">
        <v>64</v>
      </c>
      <c r="C31" s="120">
        <f t="shared" si="8"/>
        <v>56800</v>
      </c>
      <c r="D31" s="130">
        <v>15946</v>
      </c>
      <c r="E31" s="142"/>
      <c r="F31" s="142">
        <v>5966</v>
      </c>
      <c r="G31" s="142">
        <v>7248</v>
      </c>
      <c r="H31" s="142">
        <v>3524</v>
      </c>
      <c r="I31" s="142">
        <v>2966</v>
      </c>
      <c r="J31" s="142">
        <v>4598</v>
      </c>
      <c r="K31" s="175">
        <v>3360</v>
      </c>
      <c r="L31" s="175">
        <v>3248</v>
      </c>
      <c r="M31" s="175">
        <v>2320</v>
      </c>
      <c r="N31" s="175">
        <v>2412</v>
      </c>
      <c r="O31" s="175">
        <v>2256</v>
      </c>
      <c r="P31" s="176">
        <v>2102</v>
      </c>
      <c r="Q31" s="176">
        <v>854</v>
      </c>
      <c r="R31" s="180">
        <f t="shared" si="2"/>
        <v>40854</v>
      </c>
    </row>
    <row r="32" s="68" customFormat="1" ht="24.75" customHeight="1" spans="1:18">
      <c r="A32" s="123" t="s">
        <v>65</v>
      </c>
      <c r="B32" s="141" t="s">
        <v>66</v>
      </c>
      <c r="C32" s="120">
        <f t="shared" si="8"/>
        <v>13600</v>
      </c>
      <c r="D32" s="136">
        <v>2932</v>
      </c>
      <c r="E32" s="137"/>
      <c r="F32" s="108">
        <v>1416</v>
      </c>
      <c r="G32" s="108">
        <v>1728</v>
      </c>
      <c r="H32" s="108">
        <v>852</v>
      </c>
      <c r="I32" s="108">
        <v>780</v>
      </c>
      <c r="J32" s="108">
        <v>1308</v>
      </c>
      <c r="K32" s="108">
        <v>900</v>
      </c>
      <c r="L32" s="108">
        <v>852</v>
      </c>
      <c r="M32" s="108">
        <v>624</v>
      </c>
      <c r="N32" s="108">
        <v>696</v>
      </c>
      <c r="O32" s="108">
        <v>720</v>
      </c>
      <c r="P32" s="108">
        <v>552</v>
      </c>
      <c r="Q32" s="108">
        <v>240</v>
      </c>
      <c r="R32" s="180">
        <f t="shared" si="2"/>
        <v>10668</v>
      </c>
    </row>
    <row r="33" s="68" customFormat="1" ht="24.75" customHeight="1" spans="1:18">
      <c r="A33" s="123" t="s">
        <v>67</v>
      </c>
      <c r="B33" s="141" t="s">
        <v>68</v>
      </c>
      <c r="C33" s="105">
        <f t="shared" si="8"/>
        <v>525</v>
      </c>
      <c r="D33" s="136"/>
      <c r="E33" s="137"/>
      <c r="F33" s="108">
        <v>140</v>
      </c>
      <c r="G33" s="108">
        <v>77</v>
      </c>
      <c r="H33" s="108">
        <v>31</v>
      </c>
      <c r="I33" s="108">
        <v>25</v>
      </c>
      <c r="J33" s="108">
        <v>31</v>
      </c>
      <c r="K33" s="108">
        <v>35</v>
      </c>
      <c r="L33" s="108">
        <v>33</v>
      </c>
      <c r="M33" s="108">
        <v>51</v>
      </c>
      <c r="N33" s="108">
        <v>21</v>
      </c>
      <c r="O33" s="108">
        <v>20</v>
      </c>
      <c r="P33" s="108">
        <v>48</v>
      </c>
      <c r="Q33" s="108">
        <v>13</v>
      </c>
      <c r="R33" s="180"/>
    </row>
    <row r="34" s="68" customFormat="1" ht="24.75" customHeight="1" spans="1:18">
      <c r="A34" s="123" t="s">
        <v>69</v>
      </c>
      <c r="B34" s="141" t="s">
        <v>70</v>
      </c>
      <c r="C34" s="105">
        <f t="shared" si="8"/>
        <v>10517</v>
      </c>
      <c r="D34" s="136"/>
      <c r="E34" s="137"/>
      <c r="F34" s="137">
        <v>2813</v>
      </c>
      <c r="G34" s="137">
        <v>1553</v>
      </c>
      <c r="H34" s="137">
        <v>623</v>
      </c>
      <c r="I34" s="137">
        <v>497</v>
      </c>
      <c r="J34" s="137">
        <v>616</v>
      </c>
      <c r="K34" s="137">
        <v>704</v>
      </c>
      <c r="L34" s="137">
        <v>661</v>
      </c>
      <c r="M34" s="137">
        <v>1013</v>
      </c>
      <c r="N34" s="137">
        <v>428</v>
      </c>
      <c r="O34" s="137">
        <v>393</v>
      </c>
      <c r="P34" s="137">
        <v>962</v>
      </c>
      <c r="Q34" s="137">
        <v>254</v>
      </c>
      <c r="R34" s="180">
        <f t="shared" ref="R34:R44" si="10">SUM(F34:Q34)</f>
        <v>10517</v>
      </c>
    </row>
    <row r="35" s="68" customFormat="1" ht="24.75" customHeight="1" spans="1:18">
      <c r="A35" s="123" t="s">
        <v>69</v>
      </c>
      <c r="B35" s="141" t="s">
        <v>71</v>
      </c>
      <c r="C35" s="105">
        <f t="shared" si="8"/>
        <v>1900</v>
      </c>
      <c r="D35" s="136"/>
      <c r="E35" s="137">
        <v>1900</v>
      </c>
      <c r="F35" s="137"/>
      <c r="G35" s="137"/>
      <c r="H35" s="137"/>
      <c r="I35" s="137"/>
      <c r="J35" s="137"/>
      <c r="K35" s="137"/>
      <c r="L35" s="137"/>
      <c r="M35" s="137"/>
      <c r="N35" s="137"/>
      <c r="O35" s="137"/>
      <c r="P35" s="137"/>
      <c r="Q35" s="137"/>
      <c r="R35" s="180">
        <f t="shared" si="10"/>
        <v>0</v>
      </c>
    </row>
    <row r="36" s="68" customFormat="1" ht="24.75" customHeight="1" spans="1:18">
      <c r="A36" s="123" t="s">
        <v>69</v>
      </c>
      <c r="B36" s="141" t="s">
        <v>72</v>
      </c>
      <c r="C36" s="105">
        <f t="shared" si="8"/>
        <v>17100</v>
      </c>
      <c r="D36" s="136"/>
      <c r="E36" s="137">
        <v>17100</v>
      </c>
      <c r="F36" s="137"/>
      <c r="G36" s="137"/>
      <c r="H36" s="137"/>
      <c r="I36" s="137"/>
      <c r="J36" s="137"/>
      <c r="K36" s="137"/>
      <c r="L36" s="137"/>
      <c r="M36" s="137"/>
      <c r="N36" s="137"/>
      <c r="O36" s="137"/>
      <c r="P36" s="137"/>
      <c r="Q36" s="137"/>
      <c r="R36" s="180">
        <f t="shared" si="10"/>
        <v>0</v>
      </c>
    </row>
    <row r="37" s="68" customFormat="1" ht="24.75" customHeight="1" spans="1:18">
      <c r="A37" s="123"/>
      <c r="B37" s="141"/>
      <c r="C37" s="143"/>
      <c r="D37" s="144"/>
      <c r="E37" s="145"/>
      <c r="F37" s="145"/>
      <c r="G37" s="145"/>
      <c r="H37" s="145"/>
      <c r="I37" s="145"/>
      <c r="J37" s="145"/>
      <c r="K37" s="177"/>
      <c r="L37" s="177"/>
      <c r="M37" s="177"/>
      <c r="N37" s="177"/>
      <c r="O37" s="177"/>
      <c r="P37" s="178"/>
      <c r="Q37" s="178"/>
      <c r="R37" s="180">
        <f t="shared" si="10"/>
        <v>0</v>
      </c>
    </row>
    <row r="38" s="64" customFormat="1" ht="24.75" customHeight="1" spans="1:18">
      <c r="A38" s="101" t="s">
        <v>73</v>
      </c>
      <c r="B38" s="146"/>
      <c r="C38" s="103">
        <f t="shared" ref="C38:C51" si="11">SUM(D38:Q38)</f>
        <v>352904</v>
      </c>
      <c r="D38" s="147">
        <f>SUM(D39:D40)</f>
        <v>0</v>
      </c>
      <c r="E38" s="148">
        <f>SUM(E39:E40)</f>
        <v>0</v>
      </c>
      <c r="F38" s="148">
        <f t="shared" ref="F38:Q38" si="12">SUM(F39:F47)</f>
        <v>23605</v>
      </c>
      <c r="G38" s="148">
        <f t="shared" si="12"/>
        <v>61380</v>
      </c>
      <c r="H38" s="148">
        <f t="shared" si="12"/>
        <v>34104</v>
      </c>
      <c r="I38" s="148">
        <f t="shared" si="12"/>
        <v>26824</v>
      </c>
      <c r="J38" s="148">
        <f t="shared" si="12"/>
        <v>43399</v>
      </c>
      <c r="K38" s="148">
        <f t="shared" si="12"/>
        <v>36908</v>
      </c>
      <c r="L38" s="148">
        <f t="shared" si="12"/>
        <v>26143</v>
      </c>
      <c r="M38" s="148">
        <f t="shared" si="12"/>
        <v>20681</v>
      </c>
      <c r="N38" s="148">
        <f t="shared" si="12"/>
        <v>17174</v>
      </c>
      <c r="O38" s="148">
        <f t="shared" si="12"/>
        <v>31067</v>
      </c>
      <c r="P38" s="148">
        <f t="shared" si="12"/>
        <v>20686</v>
      </c>
      <c r="Q38" s="148">
        <f t="shared" si="12"/>
        <v>10933</v>
      </c>
      <c r="R38" s="180">
        <f t="shared" si="10"/>
        <v>352904</v>
      </c>
    </row>
    <row r="39" s="65" customFormat="1" ht="24.75" customHeight="1" spans="1:18">
      <c r="A39" s="149" t="s">
        <v>74</v>
      </c>
      <c r="B39" s="149" t="s">
        <v>75</v>
      </c>
      <c r="C39" s="150">
        <f t="shared" si="11"/>
        <v>69671</v>
      </c>
      <c r="D39" s="151"/>
      <c r="E39" s="152"/>
      <c r="F39" s="152">
        <v>6502</v>
      </c>
      <c r="G39" s="152">
        <v>12550</v>
      </c>
      <c r="H39" s="152">
        <v>5999</v>
      </c>
      <c r="I39" s="152">
        <v>4683</v>
      </c>
      <c r="J39" s="152">
        <v>7616</v>
      </c>
      <c r="K39" s="152">
        <v>8137</v>
      </c>
      <c r="L39" s="152">
        <v>6401</v>
      </c>
      <c r="M39" s="152">
        <v>3756</v>
      </c>
      <c r="N39" s="152">
        <v>3464</v>
      </c>
      <c r="O39" s="152">
        <v>5455</v>
      </c>
      <c r="P39" s="152">
        <v>3664</v>
      </c>
      <c r="Q39" s="152">
        <v>1444</v>
      </c>
      <c r="R39" s="180">
        <f t="shared" si="10"/>
        <v>69671</v>
      </c>
    </row>
    <row r="40" s="65" customFormat="1" ht="24.75" customHeight="1" spans="1:18">
      <c r="A40" s="149" t="s">
        <v>76</v>
      </c>
      <c r="B40" s="149" t="s">
        <v>77</v>
      </c>
      <c r="C40" s="150">
        <f t="shared" si="11"/>
        <v>2137</v>
      </c>
      <c r="D40" s="151"/>
      <c r="E40" s="152"/>
      <c r="F40" s="152">
        <v>204</v>
      </c>
      <c r="G40" s="152">
        <v>367</v>
      </c>
      <c r="H40" s="152">
        <v>247</v>
      </c>
      <c r="I40" s="152">
        <v>192</v>
      </c>
      <c r="J40" s="152">
        <v>197</v>
      </c>
      <c r="K40" s="152">
        <v>308</v>
      </c>
      <c r="L40" s="152">
        <v>102</v>
      </c>
      <c r="M40" s="152">
        <v>127</v>
      </c>
      <c r="N40" s="152">
        <v>103</v>
      </c>
      <c r="O40" s="152">
        <v>125</v>
      </c>
      <c r="P40" s="152">
        <v>111</v>
      </c>
      <c r="Q40" s="152">
        <v>54</v>
      </c>
      <c r="R40" s="180">
        <f t="shared" si="10"/>
        <v>2137</v>
      </c>
    </row>
    <row r="41" s="65" customFormat="1" ht="24.75" customHeight="1" spans="1:18">
      <c r="A41" s="149" t="s">
        <v>78</v>
      </c>
      <c r="B41" s="149" t="s">
        <v>79</v>
      </c>
      <c r="C41" s="150">
        <f t="shared" si="11"/>
        <v>7926</v>
      </c>
      <c r="D41" s="151"/>
      <c r="E41" s="152"/>
      <c r="F41" s="152">
        <v>757</v>
      </c>
      <c r="G41" s="152">
        <v>1360</v>
      </c>
      <c r="H41" s="152">
        <v>917</v>
      </c>
      <c r="I41" s="152">
        <v>711</v>
      </c>
      <c r="J41" s="152">
        <v>732</v>
      </c>
      <c r="K41" s="152">
        <v>1144</v>
      </c>
      <c r="L41" s="152">
        <v>380</v>
      </c>
      <c r="M41" s="152">
        <v>470</v>
      </c>
      <c r="N41" s="152">
        <v>383</v>
      </c>
      <c r="O41" s="152">
        <v>462</v>
      </c>
      <c r="P41" s="152">
        <v>412</v>
      </c>
      <c r="Q41" s="152">
        <v>198</v>
      </c>
      <c r="R41" s="180">
        <f t="shared" si="10"/>
        <v>7926</v>
      </c>
    </row>
    <row r="42" s="65" customFormat="1" ht="24.75" customHeight="1" spans="1:18">
      <c r="A42" s="149" t="s">
        <v>80</v>
      </c>
      <c r="B42" s="149" t="s">
        <v>81</v>
      </c>
      <c r="C42" s="150">
        <f t="shared" si="11"/>
        <v>2320</v>
      </c>
      <c r="D42" s="151"/>
      <c r="E42" s="152"/>
      <c r="F42" s="152">
        <v>214</v>
      </c>
      <c r="G42" s="152">
        <v>511</v>
      </c>
      <c r="H42" s="152">
        <v>208</v>
      </c>
      <c r="I42" s="152">
        <v>123</v>
      </c>
      <c r="J42" s="152">
        <v>281</v>
      </c>
      <c r="K42" s="152">
        <v>283</v>
      </c>
      <c r="L42" s="152">
        <v>169</v>
      </c>
      <c r="M42" s="152">
        <v>134</v>
      </c>
      <c r="N42" s="152">
        <v>116</v>
      </c>
      <c r="O42" s="152">
        <v>155</v>
      </c>
      <c r="P42" s="152">
        <v>89</v>
      </c>
      <c r="Q42" s="152">
        <v>37</v>
      </c>
      <c r="R42" s="180">
        <f t="shared" si="10"/>
        <v>2320</v>
      </c>
    </row>
    <row r="43" s="65" customFormat="1" ht="24.75" customHeight="1" spans="1:18">
      <c r="A43" s="149" t="s">
        <v>82</v>
      </c>
      <c r="B43" s="149" t="s">
        <v>83</v>
      </c>
      <c r="C43" s="150">
        <f t="shared" si="11"/>
        <v>9056</v>
      </c>
      <c r="D43" s="151"/>
      <c r="E43" s="152"/>
      <c r="F43" s="152">
        <v>929</v>
      </c>
      <c r="G43" s="152">
        <v>1283</v>
      </c>
      <c r="H43" s="152">
        <v>273</v>
      </c>
      <c r="I43" s="152">
        <v>918</v>
      </c>
      <c r="J43" s="152">
        <v>1862</v>
      </c>
      <c r="K43" s="152">
        <v>1168</v>
      </c>
      <c r="L43" s="152">
        <v>772</v>
      </c>
      <c r="M43" s="152">
        <v>374</v>
      </c>
      <c r="N43" s="152">
        <v>285</v>
      </c>
      <c r="O43" s="152">
        <v>482</v>
      </c>
      <c r="P43" s="152">
        <v>533</v>
      </c>
      <c r="Q43" s="152">
        <v>177</v>
      </c>
      <c r="R43" s="180">
        <f t="shared" si="10"/>
        <v>9056</v>
      </c>
    </row>
    <row r="44" s="65" customFormat="1" ht="24.75" customHeight="1" spans="1:18">
      <c r="A44" s="149" t="s">
        <v>84</v>
      </c>
      <c r="B44" s="149" t="s">
        <v>85</v>
      </c>
      <c r="C44" s="153">
        <f t="shared" si="11"/>
        <v>214268</v>
      </c>
      <c r="D44" s="151"/>
      <c r="E44" s="152"/>
      <c r="F44" s="152">
        <v>12702</v>
      </c>
      <c r="G44" s="152">
        <v>36851</v>
      </c>
      <c r="H44" s="152">
        <v>21519</v>
      </c>
      <c r="I44" s="152">
        <v>16469</v>
      </c>
      <c r="J44" s="152">
        <v>26842</v>
      </c>
      <c r="K44" s="152">
        <v>20983</v>
      </c>
      <c r="L44" s="152">
        <v>14867</v>
      </c>
      <c r="M44" s="152">
        <v>12912</v>
      </c>
      <c r="N44" s="152">
        <v>10508</v>
      </c>
      <c r="O44" s="152">
        <v>20156</v>
      </c>
      <c r="P44" s="152">
        <v>13063</v>
      </c>
      <c r="Q44" s="152">
        <v>7396</v>
      </c>
      <c r="R44" s="180">
        <f t="shared" si="10"/>
        <v>214268</v>
      </c>
    </row>
    <row r="45" s="65" customFormat="1" ht="24.75" customHeight="1" spans="1:18">
      <c r="A45" s="149" t="s">
        <v>86</v>
      </c>
      <c r="B45" s="149" t="s">
        <v>87</v>
      </c>
      <c r="C45" s="153">
        <f t="shared" si="11"/>
        <v>982</v>
      </c>
      <c r="D45" s="151"/>
      <c r="E45" s="152"/>
      <c r="F45" s="152">
        <v>93</v>
      </c>
      <c r="G45" s="152">
        <v>176</v>
      </c>
      <c r="H45" s="152">
        <v>116</v>
      </c>
      <c r="I45" s="152">
        <v>89</v>
      </c>
      <c r="J45" s="152">
        <v>89</v>
      </c>
      <c r="K45" s="152">
        <v>137</v>
      </c>
      <c r="L45" s="152">
        <v>51</v>
      </c>
      <c r="M45" s="152">
        <v>58</v>
      </c>
      <c r="N45" s="152">
        <v>42</v>
      </c>
      <c r="O45" s="152">
        <v>51</v>
      </c>
      <c r="P45" s="152">
        <v>52</v>
      </c>
      <c r="Q45" s="152">
        <v>28</v>
      </c>
      <c r="R45" s="180"/>
    </row>
    <row r="46" s="65" customFormat="1" ht="24.75" customHeight="1" spans="1:18">
      <c r="A46" s="149" t="s">
        <v>88</v>
      </c>
      <c r="B46" s="149" t="s">
        <v>89</v>
      </c>
      <c r="C46" s="153">
        <f t="shared" si="11"/>
        <v>4422</v>
      </c>
      <c r="D46" s="151"/>
      <c r="E46" s="152"/>
      <c r="F46" s="152">
        <v>397</v>
      </c>
      <c r="G46" s="152">
        <v>803</v>
      </c>
      <c r="H46" s="152">
        <v>437</v>
      </c>
      <c r="I46" s="152">
        <v>238</v>
      </c>
      <c r="J46" s="152">
        <v>598</v>
      </c>
      <c r="K46" s="152">
        <v>534</v>
      </c>
      <c r="L46" s="152">
        <v>312</v>
      </c>
      <c r="M46" s="152">
        <v>261</v>
      </c>
      <c r="N46" s="152">
        <v>249</v>
      </c>
      <c r="O46" s="152">
        <v>314</v>
      </c>
      <c r="P46" s="152">
        <v>196</v>
      </c>
      <c r="Q46" s="152">
        <v>83</v>
      </c>
      <c r="R46" s="180"/>
    </row>
    <row r="47" s="65" customFormat="1" ht="24.75" customHeight="1" spans="1:18">
      <c r="A47" s="149" t="s">
        <v>84</v>
      </c>
      <c r="B47" s="149" t="s">
        <v>90</v>
      </c>
      <c r="C47" s="153">
        <f t="shared" si="11"/>
        <v>42122</v>
      </c>
      <c r="D47" s="151"/>
      <c r="E47" s="152"/>
      <c r="F47" s="152">
        <v>1807</v>
      </c>
      <c r="G47" s="152">
        <v>7479</v>
      </c>
      <c r="H47" s="152">
        <v>4388</v>
      </c>
      <c r="I47" s="152">
        <v>3401</v>
      </c>
      <c r="J47" s="152">
        <v>5182</v>
      </c>
      <c r="K47" s="152">
        <v>4214</v>
      </c>
      <c r="L47" s="152">
        <v>3089</v>
      </c>
      <c r="M47" s="152">
        <v>2589</v>
      </c>
      <c r="N47" s="152">
        <v>2024</v>
      </c>
      <c r="O47" s="152">
        <v>3867</v>
      </c>
      <c r="P47" s="152">
        <v>2566</v>
      </c>
      <c r="Q47" s="152">
        <v>1516</v>
      </c>
      <c r="R47" s="180"/>
    </row>
    <row r="48" s="64" customFormat="1" ht="24.75" customHeight="1" spans="1:18">
      <c r="A48" s="101" t="s">
        <v>91</v>
      </c>
      <c r="B48" s="102"/>
      <c r="C48" s="103">
        <f t="shared" si="11"/>
        <v>34888</v>
      </c>
      <c r="D48" s="154">
        <f t="shared" ref="D48:Q48" si="13">SUM(D49:D51)</f>
        <v>6586</v>
      </c>
      <c r="E48" s="155">
        <f t="shared" si="13"/>
        <v>28</v>
      </c>
      <c r="F48" s="155">
        <f t="shared" si="13"/>
        <v>3072</v>
      </c>
      <c r="G48" s="155">
        <f t="shared" si="13"/>
        <v>5553</v>
      </c>
      <c r="H48" s="155">
        <f t="shared" si="13"/>
        <v>2535</v>
      </c>
      <c r="I48" s="155">
        <f t="shared" si="13"/>
        <v>1626</v>
      </c>
      <c r="J48" s="155">
        <f t="shared" si="13"/>
        <v>3736</v>
      </c>
      <c r="K48" s="155">
        <f t="shared" si="13"/>
        <v>3423</v>
      </c>
      <c r="L48" s="155">
        <f t="shared" si="13"/>
        <v>2291</v>
      </c>
      <c r="M48" s="155">
        <f t="shared" si="13"/>
        <v>1316</v>
      </c>
      <c r="N48" s="155">
        <f t="shared" si="13"/>
        <v>1533</v>
      </c>
      <c r="O48" s="155">
        <f t="shared" si="13"/>
        <v>1963</v>
      </c>
      <c r="P48" s="155">
        <f t="shared" si="13"/>
        <v>811</v>
      </c>
      <c r="Q48" s="155">
        <f t="shared" si="13"/>
        <v>415</v>
      </c>
      <c r="R48" s="180">
        <f t="shared" ref="R48:R54" si="14">SUM(F48:Q48)</f>
        <v>28274</v>
      </c>
    </row>
    <row r="49" s="65" customFormat="1" ht="24.75" customHeight="1" spans="1:18">
      <c r="A49" s="149" t="s">
        <v>92</v>
      </c>
      <c r="B49" s="149" t="s">
        <v>93</v>
      </c>
      <c r="C49" s="105">
        <f t="shared" si="11"/>
        <v>152</v>
      </c>
      <c r="D49" s="130">
        <v>53</v>
      </c>
      <c r="E49" s="142"/>
      <c r="F49" s="142">
        <v>15</v>
      </c>
      <c r="G49" s="142">
        <v>22</v>
      </c>
      <c r="H49" s="142">
        <v>4</v>
      </c>
      <c r="I49" s="142">
        <v>2</v>
      </c>
      <c r="J49" s="142">
        <v>14</v>
      </c>
      <c r="K49" s="176">
        <v>14</v>
      </c>
      <c r="L49" s="176">
        <v>7</v>
      </c>
      <c r="M49" s="176">
        <v>8</v>
      </c>
      <c r="N49" s="176">
        <v>6</v>
      </c>
      <c r="O49" s="176">
        <v>4</v>
      </c>
      <c r="P49" s="176">
        <v>0</v>
      </c>
      <c r="Q49" s="176">
        <v>3</v>
      </c>
      <c r="R49" s="180">
        <f t="shared" si="14"/>
        <v>99</v>
      </c>
    </row>
    <row r="50" s="65" customFormat="1" ht="24.75" customHeight="1" spans="1:18">
      <c r="A50" s="149" t="s">
        <v>92</v>
      </c>
      <c r="B50" s="149" t="s">
        <v>94</v>
      </c>
      <c r="C50" s="105">
        <f t="shared" si="11"/>
        <v>34636</v>
      </c>
      <c r="D50" s="130">
        <v>6433</v>
      </c>
      <c r="E50" s="142">
        <v>28</v>
      </c>
      <c r="F50" s="142">
        <v>3057</v>
      </c>
      <c r="G50" s="142">
        <v>5531</v>
      </c>
      <c r="H50" s="142">
        <v>2531</v>
      </c>
      <c r="I50" s="142">
        <v>1624</v>
      </c>
      <c r="J50" s="142">
        <v>3722</v>
      </c>
      <c r="K50" s="176">
        <v>3409</v>
      </c>
      <c r="L50" s="176">
        <v>2284</v>
      </c>
      <c r="M50" s="176">
        <v>1308</v>
      </c>
      <c r="N50" s="176">
        <v>1527</v>
      </c>
      <c r="O50" s="176">
        <v>1959</v>
      </c>
      <c r="P50" s="176">
        <v>811</v>
      </c>
      <c r="Q50" s="176">
        <v>412</v>
      </c>
      <c r="R50" s="180">
        <f t="shared" si="14"/>
        <v>28175</v>
      </c>
    </row>
    <row r="51" s="65" customFormat="1" ht="24.75" customHeight="1" spans="1:18">
      <c r="A51" s="149" t="s">
        <v>95</v>
      </c>
      <c r="B51" s="149" t="s">
        <v>96</v>
      </c>
      <c r="C51" s="105">
        <f t="shared" si="11"/>
        <v>100</v>
      </c>
      <c r="D51" s="130">
        <v>100</v>
      </c>
      <c r="E51" s="142"/>
      <c r="F51" s="142"/>
      <c r="G51" s="142"/>
      <c r="H51" s="142"/>
      <c r="I51" s="142"/>
      <c r="J51" s="142"/>
      <c r="K51" s="176"/>
      <c r="L51" s="176"/>
      <c r="M51" s="176"/>
      <c r="N51" s="176"/>
      <c r="O51" s="176"/>
      <c r="P51" s="176"/>
      <c r="Q51" s="176"/>
      <c r="R51" s="180">
        <f t="shared" si="14"/>
        <v>0</v>
      </c>
    </row>
    <row r="52" s="68" customFormat="1" ht="24.75" customHeight="1" spans="1:18">
      <c r="A52" s="156"/>
      <c r="B52" s="141"/>
      <c r="C52" s="95"/>
      <c r="D52" s="136"/>
      <c r="E52" s="137"/>
      <c r="F52" s="137"/>
      <c r="G52" s="137"/>
      <c r="H52" s="137"/>
      <c r="I52" s="137"/>
      <c r="J52" s="137"/>
      <c r="K52" s="178"/>
      <c r="L52" s="178"/>
      <c r="M52" s="178"/>
      <c r="N52" s="178"/>
      <c r="O52" s="178"/>
      <c r="P52" s="178"/>
      <c r="Q52" s="178"/>
      <c r="R52" s="180">
        <f t="shared" si="14"/>
        <v>0</v>
      </c>
    </row>
    <row r="53" s="64" customFormat="1" ht="24.75" customHeight="1" spans="1:18">
      <c r="A53" s="101" t="s">
        <v>97</v>
      </c>
      <c r="B53" s="157"/>
      <c r="C53" s="103">
        <f>SUM(D53:Q53)</f>
        <v>2447</v>
      </c>
      <c r="D53" s="147">
        <f>SUM(D54:D57)</f>
        <v>2447</v>
      </c>
      <c r="E53" s="103"/>
      <c r="F53" s="103"/>
      <c r="G53" s="103"/>
      <c r="H53" s="103"/>
      <c r="I53" s="103"/>
      <c r="J53" s="103"/>
      <c r="K53" s="103"/>
      <c r="L53" s="103"/>
      <c r="M53" s="103"/>
      <c r="N53" s="103"/>
      <c r="O53" s="103"/>
      <c r="P53" s="103"/>
      <c r="Q53" s="103"/>
      <c r="R53" s="180">
        <f t="shared" si="14"/>
        <v>0</v>
      </c>
    </row>
    <row r="54" s="62" customFormat="1" ht="24.75" customHeight="1" spans="1:18">
      <c r="A54" s="93" t="s">
        <v>98</v>
      </c>
      <c r="B54" s="124" t="s">
        <v>99</v>
      </c>
      <c r="C54" s="105">
        <f>SUM(D54:Q54)</f>
        <v>695</v>
      </c>
      <c r="D54" s="158">
        <v>695</v>
      </c>
      <c r="E54" s="95"/>
      <c r="F54" s="95"/>
      <c r="G54" s="95"/>
      <c r="H54" s="95"/>
      <c r="I54" s="95"/>
      <c r="J54" s="95"/>
      <c r="K54" s="95"/>
      <c r="L54" s="95"/>
      <c r="M54" s="95"/>
      <c r="N54" s="95"/>
      <c r="O54" s="95"/>
      <c r="P54" s="95"/>
      <c r="Q54" s="95"/>
      <c r="R54" s="180">
        <f t="shared" si="14"/>
        <v>0</v>
      </c>
    </row>
    <row r="55" s="62" customFormat="1" ht="24.75" customHeight="1" spans="1:18">
      <c r="A55" s="93" t="s">
        <v>100</v>
      </c>
      <c r="B55" s="93" t="s">
        <v>101</v>
      </c>
      <c r="C55" s="105">
        <f>SUM(D55:Q55)</f>
        <v>1688</v>
      </c>
      <c r="D55" s="158">
        <v>1688</v>
      </c>
      <c r="E55" s="95"/>
      <c r="F55" s="95"/>
      <c r="G55" s="95"/>
      <c r="H55" s="95"/>
      <c r="I55" s="95"/>
      <c r="J55" s="95"/>
      <c r="K55" s="95"/>
      <c r="L55" s="95"/>
      <c r="M55" s="95"/>
      <c r="N55" s="95"/>
      <c r="O55" s="95"/>
      <c r="P55" s="95"/>
      <c r="Q55" s="95"/>
      <c r="R55" s="180"/>
    </row>
    <row r="56" s="62" customFormat="1" ht="24.75" customHeight="1" spans="1:18">
      <c r="A56" s="93" t="s">
        <v>102</v>
      </c>
      <c r="B56" s="159" t="s">
        <v>103</v>
      </c>
      <c r="C56" s="105">
        <f>SUM(D56:Q56)</f>
        <v>64</v>
      </c>
      <c r="D56" s="113">
        <v>64</v>
      </c>
      <c r="E56" s="95"/>
      <c r="F56" s="95"/>
      <c r="G56" s="95"/>
      <c r="H56" s="95"/>
      <c r="I56" s="95"/>
      <c r="J56" s="95"/>
      <c r="K56" s="95"/>
      <c r="L56" s="95"/>
      <c r="M56" s="95"/>
      <c r="N56" s="95"/>
      <c r="O56" s="95"/>
      <c r="P56" s="95"/>
      <c r="Q56" s="95"/>
      <c r="R56" s="180">
        <f t="shared" ref="R56:R76" si="15">SUM(F56:Q56)</f>
        <v>0</v>
      </c>
    </row>
    <row r="57" s="68" customFormat="1" ht="24.75" customHeight="1" spans="1:18">
      <c r="A57" s="156"/>
      <c r="B57" s="141"/>
      <c r="C57" s="95"/>
      <c r="D57" s="113"/>
      <c r="E57" s="137"/>
      <c r="F57" s="137"/>
      <c r="G57" s="137"/>
      <c r="H57" s="137"/>
      <c r="I57" s="137"/>
      <c r="J57" s="137"/>
      <c r="K57" s="178"/>
      <c r="L57" s="178"/>
      <c r="M57" s="178"/>
      <c r="N57" s="178"/>
      <c r="O57" s="178"/>
      <c r="P57" s="178"/>
      <c r="Q57" s="178"/>
      <c r="R57" s="180">
        <f t="shared" si="15"/>
        <v>0</v>
      </c>
    </row>
    <row r="58" s="70" customFormat="1" ht="24.75" customHeight="1" spans="1:18">
      <c r="A58" s="101" t="s">
        <v>104</v>
      </c>
      <c r="B58" s="102"/>
      <c r="C58" s="103">
        <f>SUM(D58:Q58)</f>
        <v>132334</v>
      </c>
      <c r="D58" s="160">
        <f>SUM(D60)</f>
        <v>0</v>
      </c>
      <c r="E58" s="161">
        <f>SUM(E60)</f>
        <v>0</v>
      </c>
      <c r="F58" s="161">
        <f t="shared" ref="F58:Q58" si="16">SUM(F59:F60)</f>
        <v>5810</v>
      </c>
      <c r="G58" s="161">
        <f t="shared" si="16"/>
        <v>18885</v>
      </c>
      <c r="H58" s="161">
        <f t="shared" si="16"/>
        <v>8911</v>
      </c>
      <c r="I58" s="161">
        <f t="shared" si="16"/>
        <v>7867</v>
      </c>
      <c r="J58" s="161">
        <f t="shared" si="16"/>
        <v>14907</v>
      </c>
      <c r="K58" s="161">
        <f t="shared" si="16"/>
        <v>13582</v>
      </c>
      <c r="L58" s="161">
        <f t="shared" si="16"/>
        <v>13973</v>
      </c>
      <c r="M58" s="161">
        <f t="shared" si="16"/>
        <v>11263</v>
      </c>
      <c r="N58" s="161">
        <f t="shared" si="16"/>
        <v>6743</v>
      </c>
      <c r="O58" s="161">
        <f t="shared" si="16"/>
        <v>12355</v>
      </c>
      <c r="P58" s="161">
        <f t="shared" si="16"/>
        <v>9686</v>
      </c>
      <c r="Q58" s="161">
        <f t="shared" si="16"/>
        <v>8352</v>
      </c>
      <c r="R58" s="180">
        <f t="shared" si="15"/>
        <v>132334</v>
      </c>
    </row>
    <row r="59" s="67" customFormat="1" ht="24.75" customHeight="1" spans="1:18">
      <c r="A59" s="93" t="s">
        <v>105</v>
      </c>
      <c r="B59" s="93" t="s">
        <v>106</v>
      </c>
      <c r="C59" s="105">
        <f>SUM(D59:Q59)</f>
        <v>21560</v>
      </c>
      <c r="D59" s="162"/>
      <c r="E59" s="163"/>
      <c r="F59" s="164">
        <v>562</v>
      </c>
      <c r="G59" s="164">
        <v>3148</v>
      </c>
      <c r="H59" s="164">
        <v>861</v>
      </c>
      <c r="I59" s="164">
        <v>760</v>
      </c>
      <c r="J59" s="164">
        <v>3073</v>
      </c>
      <c r="K59" s="164">
        <v>2121</v>
      </c>
      <c r="L59" s="164">
        <v>2613</v>
      </c>
      <c r="M59" s="164">
        <v>1768</v>
      </c>
      <c r="N59" s="164">
        <v>1171</v>
      </c>
      <c r="O59" s="164">
        <v>1806</v>
      </c>
      <c r="P59" s="164">
        <v>1400</v>
      </c>
      <c r="Q59" s="182">
        <v>2277</v>
      </c>
      <c r="R59" s="180">
        <f t="shared" si="15"/>
        <v>21560</v>
      </c>
    </row>
    <row r="60" s="67" customFormat="1" ht="24.75" customHeight="1" spans="1:18">
      <c r="A60" s="93" t="s">
        <v>107</v>
      </c>
      <c r="B60" s="93" t="s">
        <v>108</v>
      </c>
      <c r="C60" s="105">
        <f>SUM(D60:Q60)</f>
        <v>110774</v>
      </c>
      <c r="D60" s="162"/>
      <c r="E60" s="163"/>
      <c r="F60" s="164">
        <v>5248</v>
      </c>
      <c r="G60" s="164">
        <v>15737</v>
      </c>
      <c r="H60" s="164">
        <v>8050</v>
      </c>
      <c r="I60" s="164">
        <v>7107</v>
      </c>
      <c r="J60" s="164">
        <v>11834</v>
      </c>
      <c r="K60" s="164">
        <v>11461</v>
      </c>
      <c r="L60" s="164">
        <v>11360</v>
      </c>
      <c r="M60" s="164">
        <v>9495</v>
      </c>
      <c r="N60" s="164">
        <v>5572</v>
      </c>
      <c r="O60" s="164">
        <v>10549</v>
      </c>
      <c r="P60" s="164">
        <v>8286</v>
      </c>
      <c r="Q60" s="182">
        <v>6075</v>
      </c>
      <c r="R60" s="180">
        <f t="shared" si="15"/>
        <v>110774</v>
      </c>
    </row>
    <row r="61" s="68" customFormat="1" ht="24.75" customHeight="1" spans="1:18">
      <c r="A61" s="156"/>
      <c r="B61" s="141"/>
      <c r="C61" s="95"/>
      <c r="D61" s="136"/>
      <c r="E61" s="137"/>
      <c r="F61" s="137"/>
      <c r="G61" s="137"/>
      <c r="H61" s="137"/>
      <c r="I61" s="137"/>
      <c r="J61" s="137"/>
      <c r="K61" s="178"/>
      <c r="L61" s="178"/>
      <c r="M61" s="178"/>
      <c r="N61" s="178"/>
      <c r="O61" s="178"/>
      <c r="P61" s="178"/>
      <c r="Q61" s="178"/>
      <c r="R61" s="180">
        <f t="shared" si="15"/>
        <v>0</v>
      </c>
    </row>
    <row r="62" s="64" customFormat="1" ht="24.75" customHeight="1" spans="1:18">
      <c r="A62" s="101" t="s">
        <v>109</v>
      </c>
      <c r="B62" s="102"/>
      <c r="C62" s="103">
        <f t="shared" ref="C62:Q62" si="17">SUM(C63:C78)</f>
        <v>790377</v>
      </c>
      <c r="D62" s="104">
        <f t="shared" si="17"/>
        <v>70396</v>
      </c>
      <c r="E62" s="103">
        <f t="shared" si="17"/>
        <v>0</v>
      </c>
      <c r="F62" s="103">
        <f t="shared" si="17"/>
        <v>82113</v>
      </c>
      <c r="G62" s="103">
        <f t="shared" si="17"/>
        <v>128148</v>
      </c>
      <c r="H62" s="103">
        <f t="shared" si="17"/>
        <v>55271</v>
      </c>
      <c r="I62" s="103">
        <f t="shared" si="17"/>
        <v>51202</v>
      </c>
      <c r="J62" s="103">
        <f t="shared" si="17"/>
        <v>106862</v>
      </c>
      <c r="K62" s="103">
        <f t="shared" si="17"/>
        <v>58508</v>
      </c>
      <c r="L62" s="103">
        <f t="shared" si="17"/>
        <v>53390</v>
      </c>
      <c r="M62" s="103">
        <f t="shared" si="17"/>
        <v>40763</v>
      </c>
      <c r="N62" s="103">
        <f t="shared" si="17"/>
        <v>39468</v>
      </c>
      <c r="O62" s="103">
        <f t="shared" si="17"/>
        <v>44324</v>
      </c>
      <c r="P62" s="103">
        <f t="shared" si="17"/>
        <v>33459</v>
      </c>
      <c r="Q62" s="103">
        <f t="shared" si="17"/>
        <v>26473</v>
      </c>
      <c r="R62" s="180">
        <f t="shared" si="15"/>
        <v>719981</v>
      </c>
    </row>
    <row r="63" s="67" customFormat="1" ht="24.75" customHeight="1" spans="1:18">
      <c r="A63" s="165" t="s">
        <v>110</v>
      </c>
      <c r="B63" s="93" t="s">
        <v>111</v>
      </c>
      <c r="C63" s="105">
        <f t="shared" ref="C63:C78" si="18">SUM(D63:Q63)</f>
        <v>226117</v>
      </c>
      <c r="D63" s="162">
        <v>23171</v>
      </c>
      <c r="E63" s="163"/>
      <c r="F63" s="163">
        <v>20216</v>
      </c>
      <c r="G63" s="163">
        <v>36653</v>
      </c>
      <c r="H63" s="163">
        <v>14164</v>
      </c>
      <c r="I63" s="163">
        <v>16116</v>
      </c>
      <c r="J63" s="163">
        <v>33397</v>
      </c>
      <c r="K63" s="163">
        <v>14784</v>
      </c>
      <c r="L63" s="163">
        <v>14889</v>
      </c>
      <c r="M63" s="163">
        <v>11333</v>
      </c>
      <c r="N63" s="163">
        <v>10117</v>
      </c>
      <c r="O63" s="163">
        <v>11368</v>
      </c>
      <c r="P63" s="163">
        <v>9588</v>
      </c>
      <c r="Q63" s="163">
        <v>10321</v>
      </c>
      <c r="R63" s="180">
        <f t="shared" si="15"/>
        <v>202946</v>
      </c>
    </row>
    <row r="64" s="67" customFormat="1" ht="24.75" customHeight="1" spans="1:18">
      <c r="A64" s="165" t="s">
        <v>112</v>
      </c>
      <c r="B64" s="93" t="s">
        <v>113</v>
      </c>
      <c r="C64" s="105">
        <f t="shared" si="18"/>
        <v>24588</v>
      </c>
      <c r="D64" s="162"/>
      <c r="E64" s="163"/>
      <c r="F64" s="163">
        <v>1847</v>
      </c>
      <c r="G64" s="163">
        <v>4884</v>
      </c>
      <c r="H64" s="163">
        <v>2190</v>
      </c>
      <c r="I64" s="163">
        <v>1824</v>
      </c>
      <c r="J64" s="163">
        <v>2709</v>
      </c>
      <c r="K64" s="163">
        <v>2524</v>
      </c>
      <c r="L64" s="163">
        <v>1974</v>
      </c>
      <c r="M64" s="163">
        <v>1913</v>
      </c>
      <c r="N64" s="163">
        <v>1542</v>
      </c>
      <c r="O64" s="163">
        <v>1546</v>
      </c>
      <c r="P64" s="163">
        <v>1414</v>
      </c>
      <c r="Q64" s="163">
        <v>221</v>
      </c>
      <c r="R64" s="180">
        <f t="shared" si="15"/>
        <v>24588</v>
      </c>
    </row>
    <row r="65" s="67" customFormat="1" ht="24.75" customHeight="1" spans="1:18">
      <c r="A65" s="165" t="s">
        <v>114</v>
      </c>
      <c r="B65" s="93" t="s">
        <v>115</v>
      </c>
      <c r="C65" s="105">
        <f t="shared" si="18"/>
        <v>127837</v>
      </c>
      <c r="D65" s="162">
        <v>10225</v>
      </c>
      <c r="E65" s="163"/>
      <c r="F65" s="163">
        <v>14623</v>
      </c>
      <c r="G65" s="163">
        <v>18372</v>
      </c>
      <c r="H65" s="163">
        <v>10101</v>
      </c>
      <c r="I65" s="163">
        <v>8723</v>
      </c>
      <c r="J65" s="163">
        <v>14103</v>
      </c>
      <c r="K65" s="163">
        <v>10496</v>
      </c>
      <c r="L65" s="163">
        <v>9273</v>
      </c>
      <c r="M65" s="163">
        <v>7249</v>
      </c>
      <c r="N65" s="163">
        <v>7168</v>
      </c>
      <c r="O65" s="163">
        <v>8544</v>
      </c>
      <c r="P65" s="163">
        <v>5555</v>
      </c>
      <c r="Q65" s="163">
        <v>3405</v>
      </c>
      <c r="R65" s="180">
        <f t="shared" si="15"/>
        <v>117612</v>
      </c>
    </row>
    <row r="66" s="67" customFormat="1" ht="24.75" customHeight="1" spans="1:18">
      <c r="A66" s="165" t="s">
        <v>116</v>
      </c>
      <c r="B66" s="93" t="s">
        <v>117</v>
      </c>
      <c r="C66" s="105">
        <f t="shared" si="18"/>
        <v>69850</v>
      </c>
      <c r="D66" s="162">
        <v>5109</v>
      </c>
      <c r="E66" s="163"/>
      <c r="F66" s="163">
        <v>8410</v>
      </c>
      <c r="G66" s="163">
        <v>10323</v>
      </c>
      <c r="H66" s="163">
        <v>5573</v>
      </c>
      <c r="I66" s="163">
        <v>4783</v>
      </c>
      <c r="J66" s="163">
        <v>7584</v>
      </c>
      <c r="K66" s="163">
        <v>5796</v>
      </c>
      <c r="L66" s="163">
        <v>5086</v>
      </c>
      <c r="M66" s="163">
        <v>3912</v>
      </c>
      <c r="N66" s="163">
        <v>3814</v>
      </c>
      <c r="O66" s="163">
        <v>4584</v>
      </c>
      <c r="P66" s="163">
        <v>3098</v>
      </c>
      <c r="Q66" s="163">
        <v>1778</v>
      </c>
      <c r="R66" s="180">
        <f t="shared" si="15"/>
        <v>64741</v>
      </c>
    </row>
    <row r="67" s="67" customFormat="1" ht="24.75" customHeight="1" spans="1:18">
      <c r="A67" s="165" t="s">
        <v>118</v>
      </c>
      <c r="B67" s="93"/>
      <c r="C67" s="105">
        <f t="shared" si="18"/>
        <v>83830</v>
      </c>
      <c r="D67" s="162">
        <v>7991</v>
      </c>
      <c r="E67" s="163"/>
      <c r="F67" s="163">
        <v>8809</v>
      </c>
      <c r="G67" s="163">
        <v>11670</v>
      </c>
      <c r="H67" s="163">
        <v>6762</v>
      </c>
      <c r="I67" s="163">
        <v>5686</v>
      </c>
      <c r="J67" s="163">
        <v>9114</v>
      </c>
      <c r="K67" s="163">
        <v>6748</v>
      </c>
      <c r="L67" s="163">
        <v>5999</v>
      </c>
      <c r="M67" s="163">
        <v>4766</v>
      </c>
      <c r="N67" s="163">
        <v>4745</v>
      </c>
      <c r="O67" s="163">
        <v>5778</v>
      </c>
      <c r="P67" s="163">
        <v>3551</v>
      </c>
      <c r="Q67" s="163">
        <v>2211</v>
      </c>
      <c r="R67" s="180">
        <f t="shared" si="15"/>
        <v>75839</v>
      </c>
    </row>
    <row r="68" s="67" customFormat="1" ht="24.75" customHeight="1" spans="1:18">
      <c r="A68" s="165" t="s">
        <v>119</v>
      </c>
      <c r="B68" s="93" t="s">
        <v>120</v>
      </c>
      <c r="C68" s="105">
        <f t="shared" si="18"/>
        <v>48664</v>
      </c>
      <c r="D68" s="162">
        <v>4034</v>
      </c>
      <c r="E68" s="163"/>
      <c r="F68" s="163">
        <v>5888</v>
      </c>
      <c r="G68" s="163">
        <v>7592</v>
      </c>
      <c r="H68" s="163">
        <v>3772</v>
      </c>
      <c r="I68" s="163">
        <v>3234</v>
      </c>
      <c r="J68" s="163">
        <v>5262</v>
      </c>
      <c r="K68" s="163">
        <v>3756</v>
      </c>
      <c r="L68" s="163">
        <v>3754</v>
      </c>
      <c r="M68" s="163">
        <v>2534</v>
      </c>
      <c r="N68" s="163">
        <v>2762</v>
      </c>
      <c r="O68" s="163">
        <v>2832</v>
      </c>
      <c r="P68" s="163">
        <v>2276</v>
      </c>
      <c r="Q68" s="163">
        <v>968</v>
      </c>
      <c r="R68" s="180">
        <f t="shared" si="15"/>
        <v>44630</v>
      </c>
    </row>
    <row r="69" s="67" customFormat="1" ht="24.75" customHeight="1" spans="1:18">
      <c r="A69" s="165" t="s">
        <v>121</v>
      </c>
      <c r="B69" s="93" t="s">
        <v>122</v>
      </c>
      <c r="C69" s="105">
        <f t="shared" si="18"/>
        <v>44471</v>
      </c>
      <c r="D69" s="162">
        <v>2474</v>
      </c>
      <c r="E69" s="163">
        <v>0</v>
      </c>
      <c r="F69" s="163">
        <v>3387</v>
      </c>
      <c r="G69" s="163">
        <v>9713</v>
      </c>
      <c r="H69" s="163">
        <v>2120</v>
      </c>
      <c r="I69" s="163">
        <v>1845</v>
      </c>
      <c r="J69" s="163">
        <v>11903</v>
      </c>
      <c r="K69" s="163">
        <v>2221</v>
      </c>
      <c r="L69" s="163">
        <v>2135</v>
      </c>
      <c r="M69" s="163">
        <v>1478</v>
      </c>
      <c r="N69" s="163">
        <v>1511</v>
      </c>
      <c r="O69" s="163">
        <v>1666</v>
      </c>
      <c r="P69" s="163">
        <v>1353</v>
      </c>
      <c r="Q69" s="163">
        <v>2665</v>
      </c>
      <c r="R69" s="180">
        <f t="shared" si="15"/>
        <v>41997</v>
      </c>
    </row>
    <row r="70" s="67" customFormat="1" ht="24.75" customHeight="1" spans="1:18">
      <c r="A70" s="165" t="s">
        <v>123</v>
      </c>
      <c r="B70" s="93" t="s">
        <v>124</v>
      </c>
      <c r="C70" s="105">
        <f t="shared" si="18"/>
        <v>-3319</v>
      </c>
      <c r="D70" s="162"/>
      <c r="E70" s="163"/>
      <c r="F70" s="163">
        <v>-207</v>
      </c>
      <c r="G70" s="163">
        <v>-598</v>
      </c>
      <c r="H70" s="163">
        <v>-355</v>
      </c>
      <c r="I70" s="163">
        <v>-312</v>
      </c>
      <c r="J70" s="163">
        <v>-235</v>
      </c>
      <c r="K70" s="163">
        <v>-110</v>
      </c>
      <c r="L70" s="163">
        <v>-569</v>
      </c>
      <c r="M70" s="163">
        <v>-184</v>
      </c>
      <c r="N70" s="163">
        <v>-185</v>
      </c>
      <c r="O70" s="163">
        <v>-400</v>
      </c>
      <c r="P70" s="163">
        <v>-128</v>
      </c>
      <c r="Q70" s="163">
        <v>-36</v>
      </c>
      <c r="R70" s="180">
        <f t="shared" si="15"/>
        <v>-3319</v>
      </c>
    </row>
    <row r="71" s="67" customFormat="1" ht="24.75" customHeight="1" spans="1:18">
      <c r="A71" s="165" t="s">
        <v>125</v>
      </c>
      <c r="B71" s="93" t="s">
        <v>126</v>
      </c>
      <c r="C71" s="105">
        <f t="shared" si="18"/>
        <v>6606</v>
      </c>
      <c r="D71" s="162">
        <v>1145</v>
      </c>
      <c r="E71" s="163"/>
      <c r="F71" s="163">
        <v>826</v>
      </c>
      <c r="G71" s="163">
        <v>833</v>
      </c>
      <c r="H71" s="163">
        <v>394</v>
      </c>
      <c r="I71" s="163">
        <v>371</v>
      </c>
      <c r="J71" s="163">
        <v>670</v>
      </c>
      <c r="K71" s="163">
        <v>506</v>
      </c>
      <c r="L71" s="163">
        <v>430</v>
      </c>
      <c r="M71" s="163">
        <v>375</v>
      </c>
      <c r="N71" s="163">
        <v>282</v>
      </c>
      <c r="O71" s="163">
        <v>389</v>
      </c>
      <c r="P71" s="163">
        <v>283</v>
      </c>
      <c r="Q71" s="163">
        <v>102</v>
      </c>
      <c r="R71" s="180">
        <f t="shared" si="15"/>
        <v>5461</v>
      </c>
    </row>
    <row r="72" s="67" customFormat="1" ht="24.75" customHeight="1" spans="1:18">
      <c r="A72" s="165" t="s">
        <v>127</v>
      </c>
      <c r="B72" s="93" t="s">
        <v>128</v>
      </c>
      <c r="C72" s="105">
        <f t="shared" si="18"/>
        <v>57627</v>
      </c>
      <c r="D72" s="162">
        <v>4724</v>
      </c>
      <c r="E72" s="163"/>
      <c r="F72" s="163">
        <v>4944</v>
      </c>
      <c r="G72" s="163">
        <v>12170</v>
      </c>
      <c r="H72" s="163">
        <v>2943</v>
      </c>
      <c r="I72" s="163">
        <v>2675</v>
      </c>
      <c r="J72" s="163">
        <v>13105</v>
      </c>
      <c r="K72" s="163">
        <v>3046</v>
      </c>
      <c r="L72" s="163">
        <v>3007</v>
      </c>
      <c r="M72" s="163">
        <v>2103</v>
      </c>
      <c r="N72" s="163">
        <v>2190</v>
      </c>
      <c r="O72" s="163">
        <v>2300</v>
      </c>
      <c r="P72" s="163">
        <v>1798</v>
      </c>
      <c r="Q72" s="163">
        <v>2622</v>
      </c>
      <c r="R72" s="180">
        <f t="shared" si="15"/>
        <v>52903</v>
      </c>
    </row>
    <row r="73" s="67" customFormat="1" ht="24.75" customHeight="1" spans="1:18">
      <c r="A73" s="165" t="s">
        <v>129</v>
      </c>
      <c r="B73" s="93" t="s">
        <v>130</v>
      </c>
      <c r="C73" s="105">
        <f t="shared" si="18"/>
        <v>6681</v>
      </c>
      <c r="D73" s="162">
        <v>772</v>
      </c>
      <c r="E73" s="163"/>
      <c r="F73" s="163">
        <v>910</v>
      </c>
      <c r="G73" s="163">
        <v>1101</v>
      </c>
      <c r="H73" s="163">
        <v>482</v>
      </c>
      <c r="I73" s="163">
        <v>431</v>
      </c>
      <c r="J73" s="163">
        <v>529</v>
      </c>
      <c r="K73" s="163">
        <v>579</v>
      </c>
      <c r="L73" s="163">
        <v>499</v>
      </c>
      <c r="M73" s="163">
        <v>361</v>
      </c>
      <c r="N73" s="163">
        <v>287</v>
      </c>
      <c r="O73" s="163">
        <v>378</v>
      </c>
      <c r="P73" s="163">
        <v>277</v>
      </c>
      <c r="Q73" s="163">
        <v>75</v>
      </c>
      <c r="R73" s="180">
        <f t="shared" si="15"/>
        <v>5909</v>
      </c>
    </row>
    <row r="74" s="67" customFormat="1" ht="24.75" customHeight="1" spans="1:18">
      <c r="A74" s="165" t="s">
        <v>131</v>
      </c>
      <c r="B74" s="93" t="s">
        <v>132</v>
      </c>
      <c r="C74" s="105">
        <f t="shared" si="18"/>
        <v>2433</v>
      </c>
      <c r="D74" s="162">
        <v>280</v>
      </c>
      <c r="E74" s="163"/>
      <c r="F74" s="163">
        <v>323</v>
      </c>
      <c r="G74" s="163">
        <v>378</v>
      </c>
      <c r="H74" s="163">
        <v>159</v>
      </c>
      <c r="I74" s="163">
        <v>143</v>
      </c>
      <c r="J74" s="163">
        <v>187</v>
      </c>
      <c r="K74" s="163">
        <v>316</v>
      </c>
      <c r="L74" s="163">
        <v>164</v>
      </c>
      <c r="M74" s="163">
        <v>122</v>
      </c>
      <c r="N74" s="163">
        <v>105</v>
      </c>
      <c r="O74" s="163">
        <v>133</v>
      </c>
      <c r="P74" s="163">
        <v>96</v>
      </c>
      <c r="Q74" s="163">
        <v>27</v>
      </c>
      <c r="R74" s="180">
        <f t="shared" si="15"/>
        <v>2153</v>
      </c>
    </row>
    <row r="75" s="67" customFormat="1" ht="24.75" customHeight="1" spans="1:18">
      <c r="A75" s="165" t="s">
        <v>133</v>
      </c>
      <c r="B75" s="93" t="s">
        <v>134</v>
      </c>
      <c r="C75" s="105">
        <f t="shared" si="18"/>
        <v>68</v>
      </c>
      <c r="D75" s="162">
        <v>10</v>
      </c>
      <c r="E75" s="163"/>
      <c r="F75" s="163">
        <v>3</v>
      </c>
      <c r="G75" s="163">
        <v>5</v>
      </c>
      <c r="H75" s="163">
        <v>6</v>
      </c>
      <c r="I75" s="163">
        <v>6</v>
      </c>
      <c r="J75" s="163">
        <v>6</v>
      </c>
      <c r="K75" s="163">
        <v>4</v>
      </c>
      <c r="L75" s="163">
        <v>5</v>
      </c>
      <c r="M75" s="163">
        <v>4</v>
      </c>
      <c r="N75" s="163">
        <v>5</v>
      </c>
      <c r="O75" s="163">
        <v>4</v>
      </c>
      <c r="P75" s="163">
        <v>5</v>
      </c>
      <c r="Q75" s="163">
        <v>5</v>
      </c>
      <c r="R75" s="180">
        <f t="shared" si="15"/>
        <v>58</v>
      </c>
    </row>
    <row r="76" s="67" customFormat="1" ht="24.75" customHeight="1" spans="1:18">
      <c r="A76" s="165" t="s">
        <v>135</v>
      </c>
      <c r="B76" s="93" t="s">
        <v>136</v>
      </c>
      <c r="C76" s="105">
        <f t="shared" si="18"/>
        <v>220</v>
      </c>
      <c r="D76" s="162">
        <v>51</v>
      </c>
      <c r="E76" s="163"/>
      <c r="F76" s="163">
        <v>12</v>
      </c>
      <c r="G76" s="163">
        <v>13</v>
      </c>
      <c r="H76" s="163">
        <v>14</v>
      </c>
      <c r="I76" s="163">
        <v>16</v>
      </c>
      <c r="J76" s="163">
        <v>17</v>
      </c>
      <c r="K76" s="163">
        <v>16</v>
      </c>
      <c r="L76" s="163">
        <v>17</v>
      </c>
      <c r="M76" s="163">
        <v>13</v>
      </c>
      <c r="N76" s="163">
        <v>16</v>
      </c>
      <c r="O76" s="163">
        <v>10</v>
      </c>
      <c r="P76" s="163">
        <v>12</v>
      </c>
      <c r="Q76" s="163">
        <v>13</v>
      </c>
      <c r="R76" s="180">
        <f t="shared" si="15"/>
        <v>169</v>
      </c>
    </row>
    <row r="77" s="67" customFormat="1" ht="24.75" customHeight="1" spans="1:18">
      <c r="A77" s="165" t="s">
        <v>137</v>
      </c>
      <c r="B77" s="165" t="s">
        <v>138</v>
      </c>
      <c r="C77" s="105">
        <f t="shared" si="18"/>
        <v>93426</v>
      </c>
      <c r="D77" s="162">
        <v>10288</v>
      </c>
      <c r="E77" s="163"/>
      <c r="F77" s="163">
        <v>11953</v>
      </c>
      <c r="G77" s="163">
        <v>14849</v>
      </c>
      <c r="H77" s="163">
        <v>6853</v>
      </c>
      <c r="I77" s="163">
        <v>5585</v>
      </c>
      <c r="J77" s="163">
        <v>8363</v>
      </c>
      <c r="K77" s="163">
        <v>7688</v>
      </c>
      <c r="L77" s="163">
        <v>6642</v>
      </c>
      <c r="M77" s="163">
        <v>4716</v>
      </c>
      <c r="N77" s="163">
        <v>5061</v>
      </c>
      <c r="O77" s="163">
        <v>5120</v>
      </c>
      <c r="P77" s="163">
        <v>4230</v>
      </c>
      <c r="Q77" s="163">
        <v>2078</v>
      </c>
      <c r="R77" s="180"/>
    </row>
    <row r="78" s="67" customFormat="1" ht="24.75" customHeight="1" spans="1:18">
      <c r="A78" s="165" t="s">
        <v>139</v>
      </c>
      <c r="B78" s="93" t="s">
        <v>140</v>
      </c>
      <c r="C78" s="105">
        <f t="shared" si="18"/>
        <v>1278</v>
      </c>
      <c r="D78" s="162">
        <v>122</v>
      </c>
      <c r="E78" s="163"/>
      <c r="F78" s="163">
        <v>169</v>
      </c>
      <c r="G78" s="163">
        <v>190</v>
      </c>
      <c r="H78" s="163">
        <v>93</v>
      </c>
      <c r="I78" s="163">
        <v>76</v>
      </c>
      <c r="J78" s="163">
        <v>148</v>
      </c>
      <c r="K78" s="163">
        <v>138</v>
      </c>
      <c r="L78" s="163">
        <v>85</v>
      </c>
      <c r="M78" s="163">
        <v>68</v>
      </c>
      <c r="N78" s="163">
        <v>48</v>
      </c>
      <c r="O78" s="163">
        <v>72</v>
      </c>
      <c r="P78" s="163">
        <v>51</v>
      </c>
      <c r="Q78" s="163">
        <v>18</v>
      </c>
      <c r="R78" s="180">
        <f t="shared" ref="R78:R97" si="19">SUM(F78:Q78)</f>
        <v>1156</v>
      </c>
    </row>
    <row r="79" s="71" customFormat="1" ht="24.75" customHeight="1" spans="1:18">
      <c r="A79" s="93"/>
      <c r="B79" s="94"/>
      <c r="C79" s="95"/>
      <c r="D79" s="130"/>
      <c r="E79" s="142"/>
      <c r="F79" s="142"/>
      <c r="G79" s="142"/>
      <c r="H79" s="142"/>
      <c r="I79" s="142"/>
      <c r="J79" s="142"/>
      <c r="K79" s="142"/>
      <c r="L79" s="142"/>
      <c r="M79" s="142"/>
      <c r="N79" s="142"/>
      <c r="O79" s="142"/>
      <c r="P79" s="142"/>
      <c r="Q79" s="142"/>
      <c r="R79" s="180">
        <f t="shared" si="19"/>
        <v>0</v>
      </c>
    </row>
    <row r="80" s="64" customFormat="1" ht="24.75" customHeight="1" spans="1:18">
      <c r="A80" s="101" t="s">
        <v>141</v>
      </c>
      <c r="B80" s="102"/>
      <c r="C80" s="103">
        <f t="shared" ref="C80:Q80" si="20">SUM(C81:C89)</f>
        <v>77314</v>
      </c>
      <c r="D80" s="104">
        <f t="shared" si="20"/>
        <v>1799</v>
      </c>
      <c r="E80" s="103">
        <f t="shared" si="20"/>
        <v>3710</v>
      </c>
      <c r="F80" s="103">
        <f t="shared" si="20"/>
        <v>1250</v>
      </c>
      <c r="G80" s="103">
        <f t="shared" si="20"/>
        <v>110</v>
      </c>
      <c r="H80" s="103">
        <f t="shared" si="20"/>
        <v>55</v>
      </c>
      <c r="I80" s="103">
        <f t="shared" si="20"/>
        <v>222</v>
      </c>
      <c r="J80" s="103">
        <f t="shared" si="20"/>
        <v>16325</v>
      </c>
      <c r="K80" s="103">
        <f t="shared" si="20"/>
        <v>130</v>
      </c>
      <c r="L80" s="103">
        <f t="shared" si="20"/>
        <v>45</v>
      </c>
      <c r="M80" s="103">
        <f t="shared" si="20"/>
        <v>25</v>
      </c>
      <c r="N80" s="103">
        <f t="shared" si="20"/>
        <v>25</v>
      </c>
      <c r="O80" s="103">
        <f t="shared" si="20"/>
        <v>245</v>
      </c>
      <c r="P80" s="103">
        <f t="shared" si="20"/>
        <v>88</v>
      </c>
      <c r="Q80" s="103">
        <f t="shared" si="20"/>
        <v>53285</v>
      </c>
      <c r="R80" s="180">
        <f t="shared" si="19"/>
        <v>71805</v>
      </c>
    </row>
    <row r="81" s="68" customFormat="1" ht="24.75" customHeight="1" spans="1:18">
      <c r="A81" s="165" t="s">
        <v>142</v>
      </c>
      <c r="B81" s="165" t="s">
        <v>143</v>
      </c>
      <c r="C81" s="105">
        <f t="shared" ref="C81:C89" si="21">SUM(D81:Q81)</f>
        <v>919</v>
      </c>
      <c r="D81" s="158">
        <v>12</v>
      </c>
      <c r="E81" s="183"/>
      <c r="F81" s="183">
        <v>0</v>
      </c>
      <c r="G81" s="183">
        <v>0</v>
      </c>
      <c r="H81" s="183">
        <v>0</v>
      </c>
      <c r="I81" s="183">
        <v>0</v>
      </c>
      <c r="J81" s="218">
        <v>20</v>
      </c>
      <c r="K81" s="183">
        <v>0</v>
      </c>
      <c r="L81" s="183">
        <v>0</v>
      </c>
      <c r="M81" s="183">
        <v>0</v>
      </c>
      <c r="N81" s="183">
        <v>0</v>
      </c>
      <c r="O81" s="183">
        <v>0</v>
      </c>
      <c r="P81" s="183">
        <v>0</v>
      </c>
      <c r="Q81" s="183">
        <v>887</v>
      </c>
      <c r="R81" s="180">
        <f t="shared" si="19"/>
        <v>907</v>
      </c>
    </row>
    <row r="82" s="68" customFormat="1" ht="24.75" customHeight="1" spans="1:18">
      <c r="A82" s="165" t="s">
        <v>144</v>
      </c>
      <c r="B82" s="165" t="s">
        <v>145</v>
      </c>
      <c r="C82" s="105">
        <f t="shared" si="21"/>
        <v>2619</v>
      </c>
      <c r="D82" s="158"/>
      <c r="E82" s="183">
        <v>370</v>
      </c>
      <c r="F82" s="183">
        <v>125</v>
      </c>
      <c r="G82" s="183">
        <v>10</v>
      </c>
      <c r="H82" s="183">
        <v>5</v>
      </c>
      <c r="I82" s="183">
        <v>22</v>
      </c>
      <c r="J82" s="183">
        <v>575</v>
      </c>
      <c r="K82" s="183">
        <v>10</v>
      </c>
      <c r="L82" s="183">
        <v>5</v>
      </c>
      <c r="M82" s="183">
        <v>5</v>
      </c>
      <c r="N82" s="183">
        <v>5</v>
      </c>
      <c r="O82" s="183">
        <v>25</v>
      </c>
      <c r="P82" s="183">
        <v>8</v>
      </c>
      <c r="Q82" s="183">
        <v>1454</v>
      </c>
      <c r="R82" s="180">
        <f t="shared" si="19"/>
        <v>2249</v>
      </c>
    </row>
    <row r="83" s="68" customFormat="1" ht="24.75" customHeight="1" spans="1:18">
      <c r="A83" s="165" t="s">
        <v>146</v>
      </c>
      <c r="B83" s="165" t="s">
        <v>147</v>
      </c>
      <c r="C83" s="105">
        <f t="shared" si="21"/>
        <v>10000</v>
      </c>
      <c r="D83" s="158"/>
      <c r="E83" s="183"/>
      <c r="F83" s="183"/>
      <c r="G83" s="183"/>
      <c r="H83" s="183"/>
      <c r="I83" s="183"/>
      <c r="J83" s="183"/>
      <c r="K83" s="183"/>
      <c r="L83" s="183"/>
      <c r="M83" s="183"/>
      <c r="N83" s="183"/>
      <c r="O83" s="183"/>
      <c r="P83" s="183"/>
      <c r="Q83" s="183">
        <v>10000</v>
      </c>
      <c r="R83" s="180">
        <f t="shared" si="19"/>
        <v>10000</v>
      </c>
    </row>
    <row r="84" s="68" customFormat="1" ht="24.75" customHeight="1" spans="1:18">
      <c r="A84" s="165" t="s">
        <v>148</v>
      </c>
      <c r="B84" s="165" t="s">
        <v>149</v>
      </c>
      <c r="C84" s="105">
        <f t="shared" si="21"/>
        <v>19941</v>
      </c>
      <c r="D84" s="158">
        <v>1787</v>
      </c>
      <c r="E84" s="183">
        <v>3340</v>
      </c>
      <c r="F84" s="183">
        <v>1125</v>
      </c>
      <c r="G84" s="183">
        <v>100</v>
      </c>
      <c r="H84" s="183">
        <v>50</v>
      </c>
      <c r="I84" s="183">
        <v>200</v>
      </c>
      <c r="J84" s="183">
        <v>5571</v>
      </c>
      <c r="K84" s="183">
        <v>120</v>
      </c>
      <c r="L84" s="183">
        <v>40</v>
      </c>
      <c r="M84" s="183">
        <v>20</v>
      </c>
      <c r="N84" s="183">
        <v>20</v>
      </c>
      <c r="O84" s="183">
        <v>220</v>
      </c>
      <c r="P84" s="183">
        <v>80</v>
      </c>
      <c r="Q84" s="183">
        <v>7268</v>
      </c>
      <c r="R84" s="180">
        <f t="shared" si="19"/>
        <v>14814</v>
      </c>
    </row>
    <row r="85" s="68" customFormat="1" ht="24.75" customHeight="1" spans="1:18">
      <c r="A85" s="165" t="s">
        <v>150</v>
      </c>
      <c r="B85" s="165" t="s">
        <v>151</v>
      </c>
      <c r="C85" s="105">
        <f t="shared" si="21"/>
        <v>340</v>
      </c>
      <c r="D85" s="158"/>
      <c r="E85" s="183"/>
      <c r="F85" s="183"/>
      <c r="G85" s="183"/>
      <c r="H85" s="183"/>
      <c r="I85" s="183"/>
      <c r="J85" s="183"/>
      <c r="K85" s="183"/>
      <c r="L85" s="183"/>
      <c r="M85" s="183"/>
      <c r="N85" s="183"/>
      <c r="O85" s="183"/>
      <c r="P85" s="183"/>
      <c r="Q85" s="183">
        <v>340</v>
      </c>
      <c r="R85" s="180">
        <f t="shared" si="19"/>
        <v>340</v>
      </c>
    </row>
    <row r="86" s="69" customFormat="1" ht="24.75" customHeight="1" spans="1:18">
      <c r="A86" s="165" t="s">
        <v>144</v>
      </c>
      <c r="B86" s="165" t="s">
        <v>152</v>
      </c>
      <c r="C86" s="105">
        <f t="shared" si="21"/>
        <v>6642</v>
      </c>
      <c r="D86" s="158">
        <v>0</v>
      </c>
      <c r="E86" s="183"/>
      <c r="F86" s="183">
        <v>0</v>
      </c>
      <c r="G86" s="183">
        <v>0</v>
      </c>
      <c r="H86" s="183">
        <v>0</v>
      </c>
      <c r="I86" s="183">
        <v>0</v>
      </c>
      <c r="J86" s="183">
        <v>1956</v>
      </c>
      <c r="K86" s="183">
        <v>0</v>
      </c>
      <c r="L86" s="183">
        <v>0</v>
      </c>
      <c r="M86" s="183">
        <v>0</v>
      </c>
      <c r="N86" s="183">
        <v>0</v>
      </c>
      <c r="O86" s="183">
        <v>0</v>
      </c>
      <c r="P86" s="183">
        <v>0</v>
      </c>
      <c r="Q86" s="183">
        <v>4686</v>
      </c>
      <c r="R86" s="181">
        <f t="shared" si="19"/>
        <v>6642</v>
      </c>
    </row>
    <row r="87" s="68" customFormat="1" ht="24.75" customHeight="1" spans="1:18">
      <c r="A87" s="165" t="s">
        <v>148</v>
      </c>
      <c r="B87" s="165" t="s">
        <v>153</v>
      </c>
      <c r="C87" s="105">
        <f t="shared" si="21"/>
        <v>26853</v>
      </c>
      <c r="D87" s="158"/>
      <c r="E87" s="183"/>
      <c r="F87" s="183"/>
      <c r="G87" s="183"/>
      <c r="H87" s="183"/>
      <c r="I87" s="183"/>
      <c r="J87" s="183">
        <v>8203</v>
      </c>
      <c r="K87" s="183"/>
      <c r="L87" s="183"/>
      <c r="M87" s="183"/>
      <c r="N87" s="183"/>
      <c r="O87" s="183"/>
      <c r="P87" s="217"/>
      <c r="Q87" s="183">
        <v>18650</v>
      </c>
      <c r="R87" s="180">
        <f t="shared" si="19"/>
        <v>26853</v>
      </c>
    </row>
    <row r="88" s="68" customFormat="1" ht="24.75" customHeight="1" spans="1:18">
      <c r="A88" s="165" t="s">
        <v>146</v>
      </c>
      <c r="B88" s="165" t="s">
        <v>154</v>
      </c>
      <c r="C88" s="105">
        <f t="shared" si="21"/>
        <v>10000</v>
      </c>
      <c r="D88" s="158"/>
      <c r="E88" s="183"/>
      <c r="F88" s="183"/>
      <c r="G88" s="183"/>
      <c r="H88" s="183"/>
      <c r="I88" s="183"/>
      <c r="J88" s="183"/>
      <c r="K88" s="183"/>
      <c r="L88" s="183"/>
      <c r="M88" s="183"/>
      <c r="N88" s="183"/>
      <c r="O88" s="183"/>
      <c r="P88" s="183"/>
      <c r="Q88" s="183">
        <v>10000</v>
      </c>
      <c r="R88" s="180">
        <f t="shared" si="19"/>
        <v>10000</v>
      </c>
    </row>
    <row r="89" s="68" customFormat="1" ht="24.75" customHeight="1" spans="1:18">
      <c r="A89" s="123"/>
      <c r="B89" s="141"/>
      <c r="C89" s="105">
        <f t="shared" si="21"/>
        <v>0</v>
      </c>
      <c r="D89" s="158"/>
      <c r="E89" s="183"/>
      <c r="F89" s="183"/>
      <c r="G89" s="183"/>
      <c r="H89" s="183"/>
      <c r="I89" s="183"/>
      <c r="J89" s="183"/>
      <c r="K89" s="183"/>
      <c r="L89" s="183"/>
      <c r="M89" s="183"/>
      <c r="N89" s="183"/>
      <c r="O89" s="183"/>
      <c r="P89" s="183"/>
      <c r="Q89" s="183"/>
      <c r="R89" s="180">
        <f t="shared" si="19"/>
        <v>0</v>
      </c>
    </row>
    <row r="90" s="70" customFormat="1" ht="24.75" customHeight="1" spans="1:18">
      <c r="A90" s="101" t="s">
        <v>155</v>
      </c>
      <c r="B90" s="184"/>
      <c r="C90" s="185">
        <f t="shared" ref="C90:Q90" si="22">SUM(C91:C97)</f>
        <v>685673</v>
      </c>
      <c r="D90" s="186">
        <f t="shared" si="22"/>
        <v>0</v>
      </c>
      <c r="E90" s="185">
        <f t="shared" si="22"/>
        <v>0</v>
      </c>
      <c r="F90" s="185">
        <f t="shared" si="22"/>
        <v>37918</v>
      </c>
      <c r="G90" s="185">
        <f t="shared" si="22"/>
        <v>157047</v>
      </c>
      <c r="H90" s="185">
        <f t="shared" si="22"/>
        <v>56923</v>
      </c>
      <c r="I90" s="185">
        <f t="shared" si="22"/>
        <v>42348</v>
      </c>
      <c r="J90" s="185">
        <f t="shared" si="22"/>
        <v>96084</v>
      </c>
      <c r="K90" s="185">
        <f t="shared" si="22"/>
        <v>83974</v>
      </c>
      <c r="L90" s="185">
        <f t="shared" si="22"/>
        <v>43659</v>
      </c>
      <c r="M90" s="185">
        <f t="shared" si="22"/>
        <v>29072</v>
      </c>
      <c r="N90" s="185">
        <f t="shared" si="22"/>
        <v>24623</v>
      </c>
      <c r="O90" s="185">
        <f t="shared" si="22"/>
        <v>60999</v>
      </c>
      <c r="P90" s="185">
        <f t="shared" si="22"/>
        <v>31779</v>
      </c>
      <c r="Q90" s="185">
        <f t="shared" si="22"/>
        <v>21247</v>
      </c>
      <c r="R90" s="180">
        <f t="shared" si="19"/>
        <v>685673</v>
      </c>
    </row>
    <row r="91" s="68" customFormat="1" ht="24.75" customHeight="1" spans="1:18">
      <c r="A91" s="165" t="s">
        <v>156</v>
      </c>
      <c r="B91" s="165" t="s">
        <v>157</v>
      </c>
      <c r="C91" s="105">
        <f t="shared" ref="C91:C97" si="23">SUM(D91:Q91)</f>
        <v>13905</v>
      </c>
      <c r="D91" s="158"/>
      <c r="E91" s="183"/>
      <c r="F91" s="183">
        <v>575</v>
      </c>
      <c r="G91" s="183">
        <v>2021</v>
      </c>
      <c r="H91" s="183">
        <v>1782</v>
      </c>
      <c r="I91" s="183">
        <v>359</v>
      </c>
      <c r="J91" s="218">
        <v>4574</v>
      </c>
      <c r="K91" s="183">
        <v>523</v>
      </c>
      <c r="L91" s="183">
        <v>681</v>
      </c>
      <c r="M91" s="183">
        <v>669</v>
      </c>
      <c r="N91" s="183">
        <v>186</v>
      </c>
      <c r="O91" s="183">
        <v>96</v>
      </c>
      <c r="P91" s="183">
        <v>948</v>
      </c>
      <c r="Q91" s="183">
        <v>1491</v>
      </c>
      <c r="R91" s="180">
        <f t="shared" si="19"/>
        <v>13905</v>
      </c>
    </row>
    <row r="92" s="68" customFormat="1" ht="24.75" customHeight="1" spans="1:18">
      <c r="A92" s="165" t="s">
        <v>158</v>
      </c>
      <c r="B92" s="165" t="s">
        <v>159</v>
      </c>
      <c r="C92" s="105">
        <f t="shared" si="23"/>
        <v>415816</v>
      </c>
      <c r="D92" s="158"/>
      <c r="E92" s="183"/>
      <c r="F92" s="183">
        <v>21750</v>
      </c>
      <c r="G92" s="183">
        <v>104776</v>
      </c>
      <c r="H92" s="183">
        <v>33472</v>
      </c>
      <c r="I92" s="183">
        <v>25121</v>
      </c>
      <c r="J92" s="183">
        <v>54266</v>
      </c>
      <c r="K92" s="183">
        <v>55154</v>
      </c>
      <c r="L92" s="183">
        <v>25616</v>
      </c>
      <c r="M92" s="183">
        <v>15722</v>
      </c>
      <c r="N92" s="183">
        <v>14241</v>
      </c>
      <c r="O92" s="183">
        <v>38892</v>
      </c>
      <c r="P92" s="183">
        <v>17527</v>
      </c>
      <c r="Q92" s="183">
        <v>9279</v>
      </c>
      <c r="R92" s="180">
        <f t="shared" si="19"/>
        <v>415816</v>
      </c>
    </row>
    <row r="93" s="68" customFormat="1" ht="24.75" customHeight="1" spans="1:18">
      <c r="A93" s="165" t="s">
        <v>156</v>
      </c>
      <c r="B93" s="165" t="s">
        <v>160</v>
      </c>
      <c r="C93" s="105">
        <f t="shared" si="23"/>
        <v>126966</v>
      </c>
      <c r="D93" s="158"/>
      <c r="E93" s="183"/>
      <c r="F93" s="183">
        <v>6851</v>
      </c>
      <c r="G93" s="183">
        <v>31721</v>
      </c>
      <c r="H93" s="183">
        <v>10243</v>
      </c>
      <c r="I93" s="183">
        <v>7821</v>
      </c>
      <c r="J93" s="183">
        <v>16184</v>
      </c>
      <c r="K93" s="183">
        <v>17103</v>
      </c>
      <c r="L93" s="183">
        <v>8139</v>
      </c>
      <c r="M93" s="183">
        <v>5101</v>
      </c>
      <c r="N93" s="183">
        <v>3811</v>
      </c>
      <c r="O93" s="183">
        <v>12080</v>
      </c>
      <c r="P93" s="183">
        <v>5410</v>
      </c>
      <c r="Q93" s="183">
        <v>2502</v>
      </c>
      <c r="R93" s="180">
        <f t="shared" si="19"/>
        <v>126966</v>
      </c>
    </row>
    <row r="94" s="68" customFormat="1" ht="24.75" customHeight="1" spans="1:18">
      <c r="A94" s="165" t="s">
        <v>161</v>
      </c>
      <c r="B94" s="165" t="s">
        <v>162</v>
      </c>
      <c r="C94" s="105">
        <f t="shared" si="23"/>
        <v>15000</v>
      </c>
      <c r="D94" s="158"/>
      <c r="E94" s="183"/>
      <c r="F94" s="183">
        <v>1464</v>
      </c>
      <c r="G94" s="183">
        <v>2680</v>
      </c>
      <c r="H94" s="183">
        <v>1336</v>
      </c>
      <c r="I94" s="183">
        <v>1162</v>
      </c>
      <c r="J94" s="183">
        <v>2010</v>
      </c>
      <c r="K94" s="183">
        <v>1572</v>
      </c>
      <c r="L94" s="183">
        <v>1235</v>
      </c>
      <c r="M94" s="183">
        <v>959</v>
      </c>
      <c r="N94" s="183">
        <v>662</v>
      </c>
      <c r="O94" s="183">
        <v>1063</v>
      </c>
      <c r="P94" s="183">
        <v>647</v>
      </c>
      <c r="Q94" s="183">
        <v>210</v>
      </c>
      <c r="R94" s="180">
        <f t="shared" si="19"/>
        <v>15000</v>
      </c>
    </row>
    <row r="95" s="68" customFormat="1" ht="24.75" customHeight="1" spans="1:18">
      <c r="A95" s="165" t="s">
        <v>163</v>
      </c>
      <c r="B95" s="165" t="s">
        <v>164</v>
      </c>
      <c r="C95" s="105">
        <f t="shared" si="23"/>
        <v>11735</v>
      </c>
      <c r="D95" s="158"/>
      <c r="E95" s="183"/>
      <c r="F95" s="183">
        <v>1000</v>
      </c>
      <c r="G95" s="183">
        <v>1000</v>
      </c>
      <c r="H95" s="183">
        <v>1000</v>
      </c>
      <c r="I95" s="183">
        <v>1000</v>
      </c>
      <c r="J95" s="183">
        <v>1000</v>
      </c>
      <c r="K95" s="183">
        <v>1000</v>
      </c>
      <c r="L95" s="183">
        <v>1000</v>
      </c>
      <c r="M95" s="183">
        <v>1000</v>
      </c>
      <c r="N95" s="183">
        <v>735</v>
      </c>
      <c r="O95" s="183">
        <v>1000</v>
      </c>
      <c r="P95" s="183">
        <v>1000</v>
      </c>
      <c r="Q95" s="183">
        <v>1000</v>
      </c>
      <c r="R95" s="180">
        <f t="shared" si="19"/>
        <v>11735</v>
      </c>
    </row>
    <row r="96" s="68" customFormat="1" ht="24.75" customHeight="1" spans="1:18">
      <c r="A96" s="165" t="s">
        <v>165</v>
      </c>
      <c r="B96" s="165" t="s">
        <v>166</v>
      </c>
      <c r="C96" s="105">
        <f t="shared" si="23"/>
        <v>94020</v>
      </c>
      <c r="D96" s="158"/>
      <c r="E96" s="183"/>
      <c r="F96" s="183">
        <v>5809</v>
      </c>
      <c r="G96" s="183">
        <v>13582</v>
      </c>
      <c r="H96" s="183">
        <v>8356</v>
      </c>
      <c r="I96" s="183">
        <v>6300</v>
      </c>
      <c r="J96" s="183">
        <v>16996</v>
      </c>
      <c r="K96" s="183">
        <v>7813</v>
      </c>
      <c r="L96" s="183">
        <v>6394</v>
      </c>
      <c r="M96" s="183">
        <v>5195</v>
      </c>
      <c r="N96" s="183">
        <v>4623</v>
      </c>
      <c r="O96" s="183">
        <v>7182</v>
      </c>
      <c r="P96" s="183">
        <v>5339</v>
      </c>
      <c r="Q96" s="183">
        <v>6431</v>
      </c>
      <c r="R96" s="180">
        <f t="shared" si="19"/>
        <v>94020</v>
      </c>
    </row>
    <row r="97" s="68" customFormat="1" ht="24.75" customHeight="1" spans="1:18">
      <c r="A97" s="165" t="s">
        <v>161</v>
      </c>
      <c r="B97" s="165" t="s">
        <v>167</v>
      </c>
      <c r="C97" s="105">
        <f t="shared" si="23"/>
        <v>8231</v>
      </c>
      <c r="D97" s="158"/>
      <c r="E97" s="183"/>
      <c r="F97" s="183">
        <v>469</v>
      </c>
      <c r="G97" s="183">
        <v>1267</v>
      </c>
      <c r="H97" s="183">
        <v>734</v>
      </c>
      <c r="I97" s="183">
        <v>585</v>
      </c>
      <c r="J97" s="183">
        <v>1054</v>
      </c>
      <c r="K97" s="183">
        <v>809</v>
      </c>
      <c r="L97" s="183">
        <v>594</v>
      </c>
      <c r="M97" s="183">
        <v>426</v>
      </c>
      <c r="N97" s="183">
        <v>365</v>
      </c>
      <c r="O97" s="183">
        <v>686</v>
      </c>
      <c r="P97" s="183">
        <v>908</v>
      </c>
      <c r="Q97" s="183">
        <v>334</v>
      </c>
      <c r="R97" s="180">
        <f t="shared" si="19"/>
        <v>8231</v>
      </c>
    </row>
    <row r="98" s="72" customFormat="1" ht="24.75" customHeight="1" spans="1:18">
      <c r="A98" s="187"/>
      <c r="B98" s="188"/>
      <c r="C98" s="189"/>
      <c r="D98" s="190"/>
      <c r="E98" s="191"/>
      <c r="F98" s="191"/>
      <c r="G98" s="191"/>
      <c r="H98" s="191"/>
      <c r="I98" s="191"/>
      <c r="J98" s="191"/>
      <c r="K98" s="183"/>
      <c r="L98" s="191"/>
      <c r="M98" s="191"/>
      <c r="N98" s="191"/>
      <c r="O98" s="191"/>
      <c r="P98" s="191"/>
      <c r="Q98" s="191"/>
      <c r="R98" s="180"/>
    </row>
    <row r="99" s="70" customFormat="1" ht="24.75" customHeight="1" spans="1:18">
      <c r="A99" s="101" t="s">
        <v>168</v>
      </c>
      <c r="B99" s="184"/>
      <c r="C99" s="185">
        <f>SUM(D99:Q99)</f>
        <v>19569</v>
      </c>
      <c r="D99" s="186">
        <f t="shared" ref="D99:Q99" si="24">SUM(D100:D102)</f>
        <v>0</v>
      </c>
      <c r="E99" s="185">
        <f t="shared" si="24"/>
        <v>0</v>
      </c>
      <c r="F99" s="185">
        <f t="shared" si="24"/>
        <v>605</v>
      </c>
      <c r="G99" s="185">
        <f t="shared" si="24"/>
        <v>4132</v>
      </c>
      <c r="H99" s="185">
        <f t="shared" si="24"/>
        <v>2390</v>
      </c>
      <c r="I99" s="185">
        <f t="shared" si="24"/>
        <v>2140</v>
      </c>
      <c r="J99" s="185">
        <f t="shared" si="24"/>
        <v>3052</v>
      </c>
      <c r="K99" s="185">
        <f t="shared" si="24"/>
        <v>2267</v>
      </c>
      <c r="L99" s="185">
        <f t="shared" si="24"/>
        <v>1630</v>
      </c>
      <c r="M99" s="185">
        <f t="shared" si="24"/>
        <v>524</v>
      </c>
      <c r="N99" s="185">
        <f t="shared" si="24"/>
        <v>252</v>
      </c>
      <c r="O99" s="185">
        <f t="shared" si="24"/>
        <v>1789</v>
      </c>
      <c r="P99" s="185">
        <f t="shared" si="24"/>
        <v>532</v>
      </c>
      <c r="Q99" s="185">
        <f t="shared" si="24"/>
        <v>256</v>
      </c>
      <c r="R99" s="180">
        <f>SUM(F99:Q99)</f>
        <v>19569</v>
      </c>
    </row>
    <row r="100" s="69" customFormat="1" ht="24.75" customHeight="1" spans="1:18">
      <c r="A100" s="192" t="s">
        <v>169</v>
      </c>
      <c r="B100" s="192" t="s">
        <v>170</v>
      </c>
      <c r="C100" s="105">
        <f>SUM(D100:Q100)</f>
        <v>16743</v>
      </c>
      <c r="D100" s="158"/>
      <c r="E100" s="183"/>
      <c r="F100" s="183">
        <v>605</v>
      </c>
      <c r="G100" s="183">
        <v>3199</v>
      </c>
      <c r="H100" s="183">
        <v>2058</v>
      </c>
      <c r="I100" s="183">
        <v>1774</v>
      </c>
      <c r="J100" s="183">
        <v>2715</v>
      </c>
      <c r="K100" s="183">
        <v>1910</v>
      </c>
      <c r="L100" s="218">
        <v>1342</v>
      </c>
      <c r="M100" s="183">
        <v>524</v>
      </c>
      <c r="N100" s="183">
        <v>252</v>
      </c>
      <c r="O100" s="183">
        <v>1576</v>
      </c>
      <c r="P100" s="183">
        <v>532</v>
      </c>
      <c r="Q100" s="183">
        <v>256</v>
      </c>
      <c r="R100" s="181">
        <f>SUM(F100:Q100)</f>
        <v>16743</v>
      </c>
    </row>
    <row r="101" s="68" customFormat="1" ht="24.75" customHeight="1" spans="1:18">
      <c r="A101" s="123" t="s">
        <v>171</v>
      </c>
      <c r="B101" s="123" t="s">
        <v>172</v>
      </c>
      <c r="C101" s="105">
        <f>SUM(D101:Q101)</f>
        <v>2826</v>
      </c>
      <c r="D101" s="158"/>
      <c r="E101" s="183"/>
      <c r="F101" s="183">
        <v>0</v>
      </c>
      <c r="G101" s="183">
        <v>933</v>
      </c>
      <c r="H101" s="183">
        <v>332</v>
      </c>
      <c r="I101" s="183">
        <v>366</v>
      </c>
      <c r="J101" s="183">
        <v>337</v>
      </c>
      <c r="K101" s="183">
        <v>357</v>
      </c>
      <c r="L101" s="183">
        <v>288</v>
      </c>
      <c r="M101" s="183">
        <v>0</v>
      </c>
      <c r="N101" s="183">
        <v>0</v>
      </c>
      <c r="O101" s="183">
        <v>213</v>
      </c>
      <c r="P101" s="183">
        <v>0</v>
      </c>
      <c r="Q101" s="183">
        <v>0</v>
      </c>
      <c r="R101" s="180">
        <f>SUM(F101:Q101)</f>
        <v>2826</v>
      </c>
    </row>
    <row r="102" s="71" customFormat="1" ht="24.75" customHeight="1" spans="1:18">
      <c r="A102" s="124"/>
      <c r="B102" s="124"/>
      <c r="C102" s="105"/>
      <c r="D102" s="130"/>
      <c r="E102" s="193"/>
      <c r="F102" s="193"/>
      <c r="G102" s="194"/>
      <c r="H102" s="195"/>
      <c r="I102" s="219"/>
      <c r="J102" s="220"/>
      <c r="K102" s="221"/>
      <c r="L102" s="221"/>
      <c r="M102" s="222"/>
      <c r="N102" s="223"/>
      <c r="O102" s="224"/>
      <c r="P102" s="224"/>
      <c r="Q102" s="224"/>
      <c r="R102" s="180"/>
    </row>
    <row r="103" s="64" customFormat="1" ht="24.75" customHeight="1" spans="1:18">
      <c r="A103" s="196" t="s">
        <v>173</v>
      </c>
      <c r="B103" s="197"/>
      <c r="C103" s="198">
        <f>SUM(D103:Q103)</f>
        <v>75000</v>
      </c>
      <c r="D103" s="199">
        <f t="shared" ref="D103:Q103" si="25">SUM(D104:D106)</f>
        <v>47902</v>
      </c>
      <c r="E103" s="200">
        <f t="shared" si="25"/>
        <v>10000</v>
      </c>
      <c r="F103" s="200">
        <f t="shared" si="25"/>
        <v>2135</v>
      </c>
      <c r="G103" s="200">
        <f t="shared" si="25"/>
        <v>4103</v>
      </c>
      <c r="H103" s="200">
        <f t="shared" si="25"/>
        <v>1130</v>
      </c>
      <c r="I103" s="200">
        <f t="shared" si="25"/>
        <v>1084</v>
      </c>
      <c r="J103" s="200">
        <f t="shared" si="25"/>
        <v>1471</v>
      </c>
      <c r="K103" s="200">
        <f t="shared" si="25"/>
        <v>1133</v>
      </c>
      <c r="L103" s="200">
        <f t="shared" si="25"/>
        <v>1700</v>
      </c>
      <c r="M103" s="200">
        <f t="shared" si="25"/>
        <v>664</v>
      </c>
      <c r="N103" s="200">
        <f t="shared" si="25"/>
        <v>584</v>
      </c>
      <c r="O103" s="200">
        <f t="shared" si="25"/>
        <v>944</v>
      </c>
      <c r="P103" s="200">
        <f t="shared" si="25"/>
        <v>754</v>
      </c>
      <c r="Q103" s="200">
        <f t="shared" si="25"/>
        <v>1396</v>
      </c>
      <c r="R103" s="180">
        <f>SUM(F103:Q103)</f>
        <v>17098</v>
      </c>
    </row>
    <row r="104" s="62" customFormat="1" ht="24.75" customHeight="1" spans="1:18">
      <c r="A104" s="93" t="s">
        <v>146</v>
      </c>
      <c r="B104" s="93" t="s">
        <v>174</v>
      </c>
      <c r="C104" s="105">
        <f>SUM(D104:Q104)</f>
        <v>50000</v>
      </c>
      <c r="D104" s="201">
        <v>27000</v>
      </c>
      <c r="E104" s="202">
        <v>10000</v>
      </c>
      <c r="F104" s="202">
        <v>2003</v>
      </c>
      <c r="G104" s="202">
        <v>1887</v>
      </c>
      <c r="H104" s="202">
        <v>1050</v>
      </c>
      <c r="I104" s="202">
        <v>1050</v>
      </c>
      <c r="J104" s="202">
        <v>1278</v>
      </c>
      <c r="K104" s="202">
        <v>958</v>
      </c>
      <c r="L104" s="202">
        <v>1523</v>
      </c>
      <c r="M104" s="202">
        <v>603</v>
      </c>
      <c r="N104" s="202">
        <v>529</v>
      </c>
      <c r="O104" s="202">
        <v>900</v>
      </c>
      <c r="P104" s="204">
        <v>700</v>
      </c>
      <c r="Q104" s="202">
        <v>519</v>
      </c>
      <c r="R104" s="180">
        <f>SUM(F104:Q104)</f>
        <v>13000</v>
      </c>
    </row>
    <row r="105" s="62" customFormat="1" ht="24.75" customHeight="1" spans="1:18">
      <c r="A105" s="93" t="s">
        <v>146</v>
      </c>
      <c r="B105" s="93" t="s">
        <v>175</v>
      </c>
      <c r="C105" s="105">
        <f>SUM(D105:Q105)</f>
        <v>25000</v>
      </c>
      <c r="D105" s="203">
        <v>20902</v>
      </c>
      <c r="E105" s="202"/>
      <c r="F105" s="202">
        <v>132</v>
      </c>
      <c r="G105" s="202">
        <v>2216</v>
      </c>
      <c r="H105" s="202">
        <v>80</v>
      </c>
      <c r="I105" s="202">
        <v>34</v>
      </c>
      <c r="J105" s="202">
        <v>193</v>
      </c>
      <c r="K105" s="202">
        <v>175</v>
      </c>
      <c r="L105" s="202">
        <v>177</v>
      </c>
      <c r="M105" s="202">
        <v>61</v>
      </c>
      <c r="N105" s="202">
        <v>55</v>
      </c>
      <c r="O105" s="202">
        <v>44</v>
      </c>
      <c r="P105" s="202">
        <v>54</v>
      </c>
      <c r="Q105" s="202">
        <v>877</v>
      </c>
      <c r="R105" s="180">
        <f>SUM(F105:Q105)</f>
        <v>4098</v>
      </c>
    </row>
    <row r="106" s="73" customFormat="1" ht="24.75" customHeight="1" spans="1:18">
      <c r="A106" s="118"/>
      <c r="B106" s="118"/>
      <c r="C106" s="120">
        <f>SUM(D106:Q106)</f>
        <v>0</v>
      </c>
      <c r="D106" s="201"/>
      <c r="E106" s="204"/>
      <c r="F106" s="204"/>
      <c r="G106" s="204"/>
      <c r="H106" s="204"/>
      <c r="I106" s="204"/>
      <c r="J106" s="204"/>
      <c r="K106" s="204"/>
      <c r="L106" s="204"/>
      <c r="M106" s="204"/>
      <c r="N106" s="204"/>
      <c r="O106" s="204"/>
      <c r="P106" s="204"/>
      <c r="Q106" s="204"/>
      <c r="R106" s="181">
        <f>SUM(F106:Q106)</f>
        <v>0</v>
      </c>
    </row>
    <row r="107" s="64" customFormat="1" ht="24.75" customHeight="1" spans="1:18">
      <c r="A107" s="205" t="s">
        <v>176</v>
      </c>
      <c r="B107" s="206"/>
      <c r="C107" s="207">
        <f>SUM(D107:Q107)</f>
        <v>72475</v>
      </c>
      <c r="D107" s="208">
        <v>15081</v>
      </c>
      <c r="E107" s="209">
        <v>77</v>
      </c>
      <c r="F107" s="209">
        <v>7697</v>
      </c>
      <c r="G107" s="209">
        <v>8465</v>
      </c>
      <c r="H107" s="209">
        <v>4179</v>
      </c>
      <c r="I107" s="209">
        <v>3312</v>
      </c>
      <c r="J107" s="207">
        <v>9516</v>
      </c>
      <c r="K107" s="207">
        <v>5843</v>
      </c>
      <c r="L107" s="207">
        <v>4280</v>
      </c>
      <c r="M107" s="207">
        <v>2870</v>
      </c>
      <c r="N107" s="207">
        <v>3178</v>
      </c>
      <c r="O107" s="207">
        <v>3953</v>
      </c>
      <c r="P107" s="207">
        <v>2351</v>
      </c>
      <c r="Q107" s="207">
        <v>1673</v>
      </c>
      <c r="R107" s="181">
        <v>1410</v>
      </c>
    </row>
    <row r="108" s="62" customFormat="1" ht="24.75" customHeight="1" spans="1:18">
      <c r="A108" s="210"/>
      <c r="B108" s="93"/>
      <c r="C108" s="95"/>
      <c r="D108" s="158"/>
      <c r="E108" s="211"/>
      <c r="F108" s="211"/>
      <c r="G108" s="211"/>
      <c r="H108" s="211"/>
      <c r="I108" s="211"/>
      <c r="J108" s="183"/>
      <c r="K108" s="183"/>
      <c r="L108" s="183"/>
      <c r="M108" s="183"/>
      <c r="N108" s="183"/>
      <c r="O108" s="183"/>
      <c r="P108" s="183"/>
      <c r="Q108" s="183"/>
      <c r="R108" s="180"/>
    </row>
    <row r="109" s="64" customFormat="1" ht="24.75" customHeight="1" spans="1:18">
      <c r="A109" s="212" t="s">
        <v>177</v>
      </c>
      <c r="B109" s="213"/>
      <c r="C109" s="103">
        <f t="shared" ref="C109:C115" si="26">SUM(D109:Q109)</f>
        <v>2397</v>
      </c>
      <c r="D109" s="104">
        <v>2397</v>
      </c>
      <c r="E109" s="185"/>
      <c r="F109" s="185"/>
      <c r="G109" s="185"/>
      <c r="H109" s="185"/>
      <c r="I109" s="185"/>
      <c r="J109" s="103"/>
      <c r="K109" s="103"/>
      <c r="L109" s="103"/>
      <c r="M109" s="103"/>
      <c r="N109" s="103"/>
      <c r="O109" s="103"/>
      <c r="P109" s="103"/>
      <c r="Q109" s="103"/>
      <c r="R109" s="180"/>
    </row>
    <row r="110" s="62" customFormat="1" ht="24.75" customHeight="1" spans="1:18">
      <c r="A110" s="210"/>
      <c r="B110" s="93"/>
      <c r="C110" s="95"/>
      <c r="D110" s="158"/>
      <c r="E110" s="211"/>
      <c r="F110" s="211"/>
      <c r="G110" s="211"/>
      <c r="H110" s="211"/>
      <c r="I110" s="211"/>
      <c r="J110" s="183"/>
      <c r="K110" s="183"/>
      <c r="L110" s="183"/>
      <c r="M110" s="183"/>
      <c r="N110" s="183"/>
      <c r="O110" s="183"/>
      <c r="P110" s="183"/>
      <c r="Q110" s="183"/>
      <c r="R110" s="180"/>
    </row>
    <row r="111" s="64" customFormat="1" ht="24.75" customHeight="1" spans="1:18">
      <c r="A111" s="212" t="s">
        <v>178</v>
      </c>
      <c r="B111" s="213"/>
      <c r="C111" s="103">
        <f t="shared" ref="C111:Q111" si="27">SUM(C112:C116)</f>
        <v>64863</v>
      </c>
      <c r="D111" s="104">
        <f t="shared" si="27"/>
        <v>10252</v>
      </c>
      <c r="E111" s="185">
        <f t="shared" si="27"/>
        <v>0</v>
      </c>
      <c r="F111" s="185">
        <f t="shared" si="27"/>
        <v>7151</v>
      </c>
      <c r="G111" s="185">
        <f t="shared" si="27"/>
        <v>9588</v>
      </c>
      <c r="H111" s="185">
        <f t="shared" si="27"/>
        <v>4345</v>
      </c>
      <c r="I111" s="185">
        <f t="shared" si="27"/>
        <v>3784</v>
      </c>
      <c r="J111" s="103">
        <f t="shared" si="27"/>
        <v>6631</v>
      </c>
      <c r="K111" s="103">
        <f t="shared" si="27"/>
        <v>5201</v>
      </c>
      <c r="L111" s="103">
        <f t="shared" si="27"/>
        <v>4492</v>
      </c>
      <c r="M111" s="103">
        <f t="shared" si="27"/>
        <v>3334</v>
      </c>
      <c r="N111" s="103">
        <f t="shared" si="27"/>
        <v>3084</v>
      </c>
      <c r="O111" s="103">
        <f t="shared" si="27"/>
        <v>3489</v>
      </c>
      <c r="P111" s="103">
        <f t="shared" si="27"/>
        <v>2378</v>
      </c>
      <c r="Q111" s="103">
        <f t="shared" si="27"/>
        <v>1134</v>
      </c>
      <c r="R111" s="180">
        <f t="shared" ref="R111:R118" si="28">SUM(F111:Q111)</f>
        <v>54611</v>
      </c>
    </row>
    <row r="112" s="62" customFormat="1" ht="24.75" customHeight="1" spans="1:18">
      <c r="A112" s="93" t="s">
        <v>179</v>
      </c>
      <c r="B112" s="141" t="s">
        <v>180</v>
      </c>
      <c r="C112" s="105">
        <f t="shared" si="26"/>
        <v>277</v>
      </c>
      <c r="D112" s="203">
        <v>277</v>
      </c>
      <c r="E112" s="202"/>
      <c r="F112" s="202"/>
      <c r="G112" s="202"/>
      <c r="H112" s="202"/>
      <c r="I112" s="202"/>
      <c r="J112" s="202"/>
      <c r="K112" s="202"/>
      <c r="L112" s="202"/>
      <c r="M112" s="202"/>
      <c r="N112" s="202"/>
      <c r="O112" s="202"/>
      <c r="P112" s="202"/>
      <c r="Q112" s="202"/>
      <c r="R112" s="180">
        <f t="shared" si="28"/>
        <v>0</v>
      </c>
    </row>
    <row r="113" s="62" customFormat="1" ht="24.75" customHeight="1" spans="1:18">
      <c r="A113" s="93" t="s">
        <v>181</v>
      </c>
      <c r="B113" s="141" t="s">
        <v>182</v>
      </c>
      <c r="C113" s="105">
        <f t="shared" si="26"/>
        <v>15194</v>
      </c>
      <c r="D113" s="203">
        <v>84</v>
      </c>
      <c r="E113" s="202"/>
      <c r="F113" s="202">
        <v>1806</v>
      </c>
      <c r="G113" s="202">
        <v>2668</v>
      </c>
      <c r="H113" s="202">
        <v>1294</v>
      </c>
      <c r="I113" s="202">
        <v>1017</v>
      </c>
      <c r="J113" s="202">
        <v>2050</v>
      </c>
      <c r="K113" s="202">
        <v>1635</v>
      </c>
      <c r="L113" s="202">
        <v>1172</v>
      </c>
      <c r="M113" s="202">
        <v>789</v>
      </c>
      <c r="N113" s="202">
        <v>950</v>
      </c>
      <c r="O113" s="202">
        <v>1040</v>
      </c>
      <c r="P113" s="202">
        <v>545</v>
      </c>
      <c r="Q113" s="202">
        <v>144</v>
      </c>
      <c r="R113" s="180">
        <f t="shared" si="28"/>
        <v>15110</v>
      </c>
    </row>
    <row r="114" s="62" customFormat="1" ht="24.75" customHeight="1" spans="1:18">
      <c r="A114" s="93" t="s">
        <v>183</v>
      </c>
      <c r="B114" s="214" t="s">
        <v>184</v>
      </c>
      <c r="C114" s="215">
        <f t="shared" si="26"/>
        <v>20</v>
      </c>
      <c r="D114" s="216"/>
      <c r="E114" s="202"/>
      <c r="F114" s="202"/>
      <c r="G114" s="202"/>
      <c r="H114" s="202"/>
      <c r="I114" s="202"/>
      <c r="J114" s="202"/>
      <c r="K114" s="202"/>
      <c r="L114" s="202"/>
      <c r="M114" s="202"/>
      <c r="N114" s="202">
        <v>20</v>
      </c>
      <c r="O114" s="202"/>
      <c r="P114" s="202"/>
      <c r="Q114" s="202"/>
      <c r="R114" s="180">
        <f t="shared" si="28"/>
        <v>20</v>
      </c>
    </row>
    <row r="115" s="62" customFormat="1" ht="24.75" customHeight="1" spans="1:18">
      <c r="A115" s="93" t="s">
        <v>185</v>
      </c>
      <c r="B115" s="124"/>
      <c r="C115" s="215">
        <f t="shared" si="26"/>
        <v>49372</v>
      </c>
      <c r="D115" s="203">
        <v>9891</v>
      </c>
      <c r="E115" s="202"/>
      <c r="F115" s="202">
        <v>5345</v>
      </c>
      <c r="G115" s="202">
        <v>6920</v>
      </c>
      <c r="H115" s="202">
        <v>3051</v>
      </c>
      <c r="I115" s="202">
        <v>2767</v>
      </c>
      <c r="J115" s="202">
        <v>4581</v>
      </c>
      <c r="K115" s="202">
        <v>3566</v>
      </c>
      <c r="L115" s="202">
        <v>3320</v>
      </c>
      <c r="M115" s="202">
        <v>2545</v>
      </c>
      <c r="N115" s="202">
        <v>2114</v>
      </c>
      <c r="O115" s="202">
        <v>2449</v>
      </c>
      <c r="P115" s="202">
        <v>1833</v>
      </c>
      <c r="Q115" s="202">
        <v>990</v>
      </c>
      <c r="R115" s="180">
        <f t="shared" si="28"/>
        <v>39481</v>
      </c>
    </row>
    <row r="116" s="62" customFormat="1" ht="24.75" customHeight="1" spans="1:18">
      <c r="A116" s="93"/>
      <c r="B116" s="124"/>
      <c r="C116" s="105"/>
      <c r="D116" s="203"/>
      <c r="E116" s="202"/>
      <c r="F116" s="202"/>
      <c r="G116" s="202"/>
      <c r="H116" s="202"/>
      <c r="I116" s="202"/>
      <c r="J116" s="202"/>
      <c r="K116" s="202"/>
      <c r="L116" s="202"/>
      <c r="M116" s="202"/>
      <c r="N116" s="202"/>
      <c r="O116" s="202"/>
      <c r="P116" s="202"/>
      <c r="Q116" s="202"/>
      <c r="R116" s="180">
        <f t="shared" si="28"/>
        <v>0</v>
      </c>
    </row>
    <row r="117" s="62" customFormat="1" ht="24.75" customHeight="1" spans="1:18">
      <c r="A117" s="212" t="s">
        <v>186</v>
      </c>
      <c r="B117" s="146"/>
      <c r="C117" s="103">
        <f>SUM(D117:Q117)</f>
        <v>670689</v>
      </c>
      <c r="D117" s="104">
        <f t="shared" ref="D117:Q117" si="29">SUM(D118:D119)</f>
        <v>18636</v>
      </c>
      <c r="E117" s="103">
        <f t="shared" si="29"/>
        <v>0</v>
      </c>
      <c r="F117" s="103">
        <f t="shared" si="29"/>
        <v>100162</v>
      </c>
      <c r="G117" s="103">
        <f t="shared" si="29"/>
        <v>129852</v>
      </c>
      <c r="H117" s="103">
        <f t="shared" si="29"/>
        <v>52698</v>
      </c>
      <c r="I117" s="103">
        <f t="shared" si="29"/>
        <v>40801</v>
      </c>
      <c r="J117" s="103">
        <f t="shared" si="29"/>
        <v>70318</v>
      </c>
      <c r="K117" s="103">
        <f t="shared" si="29"/>
        <v>67902</v>
      </c>
      <c r="L117" s="103">
        <f t="shared" si="29"/>
        <v>57257</v>
      </c>
      <c r="M117" s="103">
        <f t="shared" si="29"/>
        <v>31673</v>
      </c>
      <c r="N117" s="103">
        <f t="shared" si="29"/>
        <v>23652</v>
      </c>
      <c r="O117" s="103">
        <f t="shared" si="29"/>
        <v>43750</v>
      </c>
      <c r="P117" s="103">
        <f t="shared" si="29"/>
        <v>27749</v>
      </c>
      <c r="Q117" s="103">
        <f t="shared" si="29"/>
        <v>6239</v>
      </c>
      <c r="R117" s="180">
        <f t="shared" si="28"/>
        <v>652053</v>
      </c>
    </row>
    <row r="118" s="62" customFormat="1" ht="24.75" customHeight="1" spans="1:18">
      <c r="A118" s="116" t="s">
        <v>187</v>
      </c>
      <c r="B118" s="116" t="s">
        <v>188</v>
      </c>
      <c r="C118" s="105">
        <f>SUM(D118:Q118)</f>
        <v>6141</v>
      </c>
      <c r="D118" s="96">
        <v>123</v>
      </c>
      <c r="E118" s="95">
        <v>0</v>
      </c>
      <c r="F118" s="95">
        <v>718</v>
      </c>
      <c r="G118" s="95">
        <v>1106</v>
      </c>
      <c r="H118" s="95">
        <v>463</v>
      </c>
      <c r="I118" s="95">
        <v>546</v>
      </c>
      <c r="J118" s="95">
        <v>667</v>
      </c>
      <c r="K118" s="95">
        <v>542</v>
      </c>
      <c r="L118" s="95">
        <v>491</v>
      </c>
      <c r="M118" s="95">
        <v>345</v>
      </c>
      <c r="N118" s="95">
        <v>328</v>
      </c>
      <c r="O118" s="95">
        <v>447</v>
      </c>
      <c r="P118" s="95">
        <v>265</v>
      </c>
      <c r="Q118" s="95">
        <v>100</v>
      </c>
      <c r="R118" s="180">
        <f t="shared" si="28"/>
        <v>6018</v>
      </c>
    </row>
    <row r="119" s="62" customFormat="1" ht="24.75" customHeight="1" spans="1:18">
      <c r="A119" s="93" t="s">
        <v>185</v>
      </c>
      <c r="B119" s="124"/>
      <c r="C119" s="105">
        <f>SUM(D119:Q119)</f>
        <v>664548</v>
      </c>
      <c r="D119" s="158">
        <v>18513</v>
      </c>
      <c r="E119" s="95"/>
      <c r="F119" s="95">
        <v>99444</v>
      </c>
      <c r="G119" s="95">
        <v>128746</v>
      </c>
      <c r="H119" s="95">
        <v>52235</v>
      </c>
      <c r="I119" s="95">
        <v>40255</v>
      </c>
      <c r="J119" s="95">
        <v>69651</v>
      </c>
      <c r="K119" s="95">
        <v>67360</v>
      </c>
      <c r="L119" s="95">
        <v>56766</v>
      </c>
      <c r="M119" s="95">
        <v>31328</v>
      </c>
      <c r="N119" s="95">
        <v>23324</v>
      </c>
      <c r="O119" s="95">
        <v>43303</v>
      </c>
      <c r="P119" s="95">
        <v>27484</v>
      </c>
      <c r="Q119" s="95">
        <v>6139</v>
      </c>
      <c r="R119" s="180" t="e">
        <f>SUM(#REF!)</f>
        <v>#REF!</v>
      </c>
    </row>
    <row r="120" s="62" customFormat="1" ht="24.75" customHeight="1" spans="1:18">
      <c r="A120" s="93"/>
      <c r="B120" s="94"/>
      <c r="C120" s="95"/>
      <c r="D120" s="158"/>
      <c r="E120" s="95"/>
      <c r="F120" s="217"/>
      <c r="G120" s="217"/>
      <c r="H120" s="217"/>
      <c r="I120" s="217"/>
      <c r="J120" s="217"/>
      <c r="K120" s="217"/>
      <c r="L120" s="217"/>
      <c r="M120" s="217"/>
      <c r="N120" s="217"/>
      <c r="O120" s="217"/>
      <c r="P120" s="217"/>
      <c r="Q120" s="217"/>
      <c r="R120" s="180"/>
    </row>
    <row r="121" s="64" customFormat="1" ht="24.75" customHeight="1" spans="1:18">
      <c r="A121" s="212" t="s">
        <v>189</v>
      </c>
      <c r="B121" s="213"/>
      <c r="C121" s="103">
        <f t="shared" ref="C121:C128" si="30">SUM(D121:Q121)</f>
        <v>375</v>
      </c>
      <c r="D121" s="104">
        <v>30</v>
      </c>
      <c r="E121" s="185"/>
      <c r="F121" s="185">
        <v>20</v>
      </c>
      <c r="G121" s="185">
        <v>36</v>
      </c>
      <c r="H121" s="185">
        <v>28</v>
      </c>
      <c r="I121" s="185">
        <v>30</v>
      </c>
      <c r="J121" s="103">
        <v>45</v>
      </c>
      <c r="K121" s="103">
        <v>38</v>
      </c>
      <c r="L121" s="103">
        <v>24</v>
      </c>
      <c r="M121" s="103">
        <v>30</v>
      </c>
      <c r="N121" s="103">
        <v>24</v>
      </c>
      <c r="O121" s="103">
        <v>30</v>
      </c>
      <c r="P121" s="103">
        <v>28</v>
      </c>
      <c r="Q121" s="103">
        <v>12</v>
      </c>
      <c r="R121" s="180">
        <f t="shared" ref="R121:R128" si="31">SUM(F121:Q121)</f>
        <v>345</v>
      </c>
    </row>
    <row r="122" s="62" customFormat="1" ht="24.75" customHeight="1" spans="1:18">
      <c r="A122" s="93"/>
      <c r="B122" s="123"/>
      <c r="C122" s="95"/>
      <c r="D122" s="158"/>
      <c r="E122" s="183"/>
      <c r="F122" s="183"/>
      <c r="G122" s="183"/>
      <c r="H122" s="183"/>
      <c r="I122" s="183"/>
      <c r="J122" s="183"/>
      <c r="K122" s="183"/>
      <c r="L122" s="183"/>
      <c r="M122" s="183"/>
      <c r="N122" s="183"/>
      <c r="O122" s="183"/>
      <c r="P122" s="183"/>
      <c r="Q122" s="183"/>
      <c r="R122" s="180"/>
    </row>
    <row r="123" s="64" customFormat="1" ht="24.75" customHeight="1" spans="1:18">
      <c r="A123" s="212" t="s">
        <v>190</v>
      </c>
      <c r="B123" s="206"/>
      <c r="C123" s="103">
        <f t="shared" si="30"/>
        <v>16057</v>
      </c>
      <c r="D123" s="104">
        <v>2141</v>
      </c>
      <c r="E123" s="209"/>
      <c r="F123" s="185">
        <v>1712</v>
      </c>
      <c r="G123" s="185">
        <v>2532</v>
      </c>
      <c r="H123" s="185">
        <v>1003</v>
      </c>
      <c r="I123" s="185">
        <v>1069</v>
      </c>
      <c r="J123" s="103">
        <v>1306</v>
      </c>
      <c r="K123" s="103">
        <v>1096</v>
      </c>
      <c r="L123" s="103">
        <v>900</v>
      </c>
      <c r="M123" s="103">
        <v>989</v>
      </c>
      <c r="N123" s="103">
        <v>788</v>
      </c>
      <c r="O123" s="103">
        <v>1033</v>
      </c>
      <c r="P123" s="103">
        <v>801</v>
      </c>
      <c r="Q123" s="103">
        <v>687</v>
      </c>
      <c r="R123" s="180">
        <f t="shared" si="31"/>
        <v>13916</v>
      </c>
    </row>
    <row r="124" s="62" customFormat="1" ht="24.75" customHeight="1" spans="1:18">
      <c r="A124" s="93"/>
      <c r="B124" s="123"/>
      <c r="C124" s="95"/>
      <c r="D124" s="158"/>
      <c r="E124" s="183"/>
      <c r="F124" s="183"/>
      <c r="G124" s="183"/>
      <c r="H124" s="183"/>
      <c r="I124" s="183"/>
      <c r="J124" s="183"/>
      <c r="K124" s="183"/>
      <c r="L124" s="183"/>
      <c r="M124" s="183"/>
      <c r="N124" s="183"/>
      <c r="O124" s="183"/>
      <c r="P124" s="183"/>
      <c r="Q124" s="183"/>
      <c r="R124" s="180"/>
    </row>
    <row r="125" s="62" customFormat="1" ht="24.75" customHeight="1" spans="1:18">
      <c r="A125" s="212" t="s">
        <v>191</v>
      </c>
      <c r="B125" s="146"/>
      <c r="C125" s="103">
        <f t="shared" si="30"/>
        <v>634358</v>
      </c>
      <c r="D125" s="104">
        <f t="shared" ref="D125:Q125" si="32">SUM(D126:D126)</f>
        <v>11534</v>
      </c>
      <c r="E125" s="103">
        <f t="shared" si="32"/>
        <v>0</v>
      </c>
      <c r="F125" s="103">
        <f t="shared" si="32"/>
        <v>66464</v>
      </c>
      <c r="G125" s="103">
        <f t="shared" si="32"/>
        <v>116926</v>
      </c>
      <c r="H125" s="103">
        <f t="shared" si="32"/>
        <v>49715</v>
      </c>
      <c r="I125" s="103">
        <f t="shared" si="32"/>
        <v>41911</v>
      </c>
      <c r="J125" s="103">
        <f t="shared" si="32"/>
        <v>89080</v>
      </c>
      <c r="K125" s="103">
        <f t="shared" si="32"/>
        <v>58160</v>
      </c>
      <c r="L125" s="103">
        <f t="shared" si="32"/>
        <v>57409</v>
      </c>
      <c r="M125" s="103">
        <f t="shared" si="32"/>
        <v>29756</v>
      </c>
      <c r="N125" s="103">
        <f t="shared" si="32"/>
        <v>28417</v>
      </c>
      <c r="O125" s="103">
        <f t="shared" si="32"/>
        <v>50092</v>
      </c>
      <c r="P125" s="103">
        <f t="shared" si="32"/>
        <v>27265</v>
      </c>
      <c r="Q125" s="103">
        <f t="shared" si="32"/>
        <v>7629</v>
      </c>
      <c r="R125" s="180">
        <f t="shared" si="31"/>
        <v>622824</v>
      </c>
    </row>
    <row r="126" s="62" customFormat="1" ht="24.75" customHeight="1" spans="1:18">
      <c r="A126" s="93" t="s">
        <v>185</v>
      </c>
      <c r="B126" s="123"/>
      <c r="C126" s="105">
        <f t="shared" si="30"/>
        <v>634358</v>
      </c>
      <c r="D126" s="96">
        <v>11534</v>
      </c>
      <c r="E126" s="95"/>
      <c r="F126" s="95">
        <v>66464</v>
      </c>
      <c r="G126" s="95">
        <v>116926</v>
      </c>
      <c r="H126" s="95">
        <v>49715</v>
      </c>
      <c r="I126" s="95">
        <v>41911</v>
      </c>
      <c r="J126" s="95">
        <v>89080</v>
      </c>
      <c r="K126" s="95">
        <v>58160</v>
      </c>
      <c r="L126" s="95">
        <v>57409</v>
      </c>
      <c r="M126" s="95">
        <v>29756</v>
      </c>
      <c r="N126" s="95">
        <v>28417</v>
      </c>
      <c r="O126" s="95">
        <v>50092</v>
      </c>
      <c r="P126" s="95">
        <v>27265</v>
      </c>
      <c r="Q126" s="95">
        <v>7629</v>
      </c>
      <c r="R126" s="180">
        <f t="shared" si="31"/>
        <v>622824</v>
      </c>
    </row>
    <row r="127" s="62" customFormat="1" ht="24.75" customHeight="1" spans="1:18">
      <c r="A127" s="93"/>
      <c r="B127" s="123"/>
      <c r="C127" s="95">
        <f t="shared" si="30"/>
        <v>0</v>
      </c>
      <c r="D127" s="96"/>
      <c r="E127" s="95"/>
      <c r="F127" s="95"/>
      <c r="G127" s="95"/>
      <c r="H127" s="95"/>
      <c r="I127" s="95"/>
      <c r="J127" s="95"/>
      <c r="K127" s="95"/>
      <c r="L127" s="95"/>
      <c r="M127" s="95"/>
      <c r="N127" s="95"/>
      <c r="O127" s="95"/>
      <c r="P127" s="95"/>
      <c r="Q127" s="95"/>
      <c r="R127" s="180">
        <f t="shared" si="31"/>
        <v>0</v>
      </c>
    </row>
    <row r="128" s="64" customFormat="1" ht="24.75" customHeight="1" spans="1:18">
      <c r="A128" s="212" t="s">
        <v>192</v>
      </c>
      <c r="B128" s="213"/>
      <c r="C128" s="103">
        <f t="shared" si="30"/>
        <v>414369</v>
      </c>
      <c r="D128" s="104">
        <v>66120</v>
      </c>
      <c r="E128" s="185"/>
      <c r="F128" s="185">
        <v>43370</v>
      </c>
      <c r="G128" s="185">
        <v>67298</v>
      </c>
      <c r="H128" s="185">
        <v>30006</v>
      </c>
      <c r="I128" s="185">
        <v>22096</v>
      </c>
      <c r="J128" s="103">
        <v>45237</v>
      </c>
      <c r="K128" s="103">
        <v>34101</v>
      </c>
      <c r="L128" s="103">
        <v>29083</v>
      </c>
      <c r="M128" s="103">
        <v>19313</v>
      </c>
      <c r="N128" s="103">
        <v>17844</v>
      </c>
      <c r="O128" s="103">
        <v>22327</v>
      </c>
      <c r="P128" s="103">
        <v>13588</v>
      </c>
      <c r="Q128" s="103">
        <v>3986</v>
      </c>
      <c r="R128" s="180">
        <f t="shared" si="31"/>
        <v>348249</v>
      </c>
    </row>
    <row r="129" s="62" customFormat="1" ht="24.75" customHeight="1" spans="1:18">
      <c r="A129" s="225"/>
      <c r="B129" s="226"/>
      <c r="C129" s="95"/>
      <c r="D129" s="96"/>
      <c r="E129" s="95"/>
      <c r="F129" s="95"/>
      <c r="G129" s="95"/>
      <c r="H129" s="95"/>
      <c r="I129" s="95"/>
      <c r="J129" s="95"/>
      <c r="K129" s="95"/>
      <c r="L129" s="95"/>
      <c r="M129" s="95"/>
      <c r="N129" s="95"/>
      <c r="O129" s="95"/>
      <c r="P129" s="95"/>
      <c r="Q129" s="95"/>
      <c r="R129" s="180"/>
    </row>
    <row r="130" s="64" customFormat="1" ht="24.75" customHeight="1" spans="1:18">
      <c r="A130" s="212" t="s">
        <v>193</v>
      </c>
      <c r="B130" s="213"/>
      <c r="C130" s="103">
        <f t="shared" ref="C130:C136" si="33">SUM(D130:Q130)</f>
        <v>128399</v>
      </c>
      <c r="D130" s="104">
        <v>85</v>
      </c>
      <c r="E130" s="185"/>
      <c r="F130" s="185">
        <v>8320</v>
      </c>
      <c r="G130" s="185">
        <v>23644</v>
      </c>
      <c r="H130" s="185">
        <v>8860</v>
      </c>
      <c r="I130" s="185">
        <v>8606</v>
      </c>
      <c r="J130" s="103">
        <v>15405</v>
      </c>
      <c r="K130" s="103">
        <v>15175</v>
      </c>
      <c r="L130" s="103">
        <v>13531</v>
      </c>
      <c r="M130" s="103">
        <v>11617</v>
      </c>
      <c r="N130" s="103">
        <v>5215</v>
      </c>
      <c r="O130" s="103">
        <v>9843</v>
      </c>
      <c r="P130" s="103">
        <v>6523</v>
      </c>
      <c r="Q130" s="103">
        <v>1575</v>
      </c>
      <c r="R130" s="180">
        <f t="shared" ref="R130:R136" si="34">SUM(F130:Q130)</f>
        <v>128314</v>
      </c>
    </row>
    <row r="131" s="62" customFormat="1" ht="24.75" customHeight="1" spans="1:18">
      <c r="A131" s="93"/>
      <c r="B131" s="123"/>
      <c r="C131" s="95"/>
      <c r="D131" s="96"/>
      <c r="E131" s="95"/>
      <c r="F131" s="95"/>
      <c r="G131" s="95"/>
      <c r="H131" s="95"/>
      <c r="I131" s="95"/>
      <c r="J131" s="95"/>
      <c r="K131" s="95"/>
      <c r="L131" s="95"/>
      <c r="M131" s="95"/>
      <c r="N131" s="95"/>
      <c r="O131" s="95"/>
      <c r="P131" s="95"/>
      <c r="Q131" s="95"/>
      <c r="R131" s="180">
        <f t="shared" si="34"/>
        <v>0</v>
      </c>
    </row>
    <row r="132" s="64" customFormat="1" ht="24.75" customHeight="1" spans="1:18">
      <c r="A132" s="212" t="s">
        <v>194</v>
      </c>
      <c r="B132" s="213"/>
      <c r="C132" s="103">
        <f t="shared" si="33"/>
        <v>30000</v>
      </c>
      <c r="D132" s="104"/>
      <c r="E132" s="185">
        <v>3000</v>
      </c>
      <c r="F132" s="185">
        <v>20000</v>
      </c>
      <c r="G132" s="185">
        <v>0</v>
      </c>
      <c r="H132" s="185">
        <v>3000</v>
      </c>
      <c r="I132" s="185">
        <v>3000</v>
      </c>
      <c r="J132" s="103">
        <v>0</v>
      </c>
      <c r="K132" s="103">
        <v>0</v>
      </c>
      <c r="L132" s="103">
        <v>0</v>
      </c>
      <c r="M132" s="103">
        <v>0</v>
      </c>
      <c r="N132" s="103">
        <v>0</v>
      </c>
      <c r="O132" s="103">
        <v>0</v>
      </c>
      <c r="P132" s="103">
        <v>0</v>
      </c>
      <c r="Q132" s="103">
        <v>1000</v>
      </c>
      <c r="R132" s="180">
        <f t="shared" si="34"/>
        <v>27000</v>
      </c>
    </row>
    <row r="133" s="62" customFormat="1" ht="24.75" customHeight="1" spans="1:18">
      <c r="A133" s="93"/>
      <c r="B133" s="123"/>
      <c r="C133" s="95"/>
      <c r="D133" s="96"/>
      <c r="E133" s="95"/>
      <c r="F133" s="95"/>
      <c r="G133" s="95"/>
      <c r="H133" s="95"/>
      <c r="I133" s="95"/>
      <c r="J133" s="95"/>
      <c r="K133" s="95"/>
      <c r="L133" s="95"/>
      <c r="M133" s="95"/>
      <c r="N133" s="95"/>
      <c r="O133" s="95"/>
      <c r="P133" s="95"/>
      <c r="Q133" s="95"/>
      <c r="R133" s="180">
        <f t="shared" si="34"/>
        <v>0</v>
      </c>
    </row>
    <row r="134" s="64" customFormat="1" ht="24.75" customHeight="1" spans="1:18">
      <c r="A134" s="212" t="s">
        <v>195</v>
      </c>
      <c r="B134" s="213"/>
      <c r="C134" s="103">
        <f t="shared" si="33"/>
        <v>262010</v>
      </c>
      <c r="D134" s="104">
        <f t="shared" ref="D134:Q134" si="35">SUM(D135:D136)</f>
        <v>4940</v>
      </c>
      <c r="E134" s="185">
        <f t="shared" si="35"/>
        <v>0</v>
      </c>
      <c r="F134" s="185">
        <f t="shared" si="35"/>
        <v>8612</v>
      </c>
      <c r="G134" s="185">
        <f t="shared" si="35"/>
        <v>32299</v>
      </c>
      <c r="H134" s="185">
        <f t="shared" si="35"/>
        <v>21610</v>
      </c>
      <c r="I134" s="185">
        <f t="shared" si="35"/>
        <v>24285</v>
      </c>
      <c r="J134" s="103">
        <f t="shared" si="35"/>
        <v>21457</v>
      </c>
      <c r="K134" s="103">
        <f t="shared" si="35"/>
        <v>22087</v>
      </c>
      <c r="L134" s="103">
        <f t="shared" si="35"/>
        <v>40300</v>
      </c>
      <c r="M134" s="103">
        <f t="shared" si="35"/>
        <v>28180</v>
      </c>
      <c r="N134" s="103">
        <f t="shared" si="35"/>
        <v>7006</v>
      </c>
      <c r="O134" s="103">
        <f t="shared" si="35"/>
        <v>24058</v>
      </c>
      <c r="P134" s="103">
        <f t="shared" si="35"/>
        <v>18302</v>
      </c>
      <c r="Q134" s="103">
        <f t="shared" si="35"/>
        <v>8874</v>
      </c>
      <c r="R134" s="180">
        <f t="shared" si="34"/>
        <v>257070</v>
      </c>
    </row>
    <row r="135" s="65" customFormat="1" ht="24.75" customHeight="1" spans="1:18">
      <c r="A135" s="227" t="s">
        <v>196</v>
      </c>
      <c r="B135" s="227" t="s">
        <v>197</v>
      </c>
      <c r="C135" s="105">
        <f t="shared" si="33"/>
        <v>1323</v>
      </c>
      <c r="D135" s="96"/>
      <c r="E135" s="95"/>
      <c r="F135" s="228">
        <v>61</v>
      </c>
      <c r="G135" s="228">
        <v>144</v>
      </c>
      <c r="H135" s="228">
        <v>149</v>
      </c>
      <c r="I135" s="228">
        <v>55</v>
      </c>
      <c r="J135" s="228">
        <v>337</v>
      </c>
      <c r="K135" s="258">
        <v>0</v>
      </c>
      <c r="L135" s="228">
        <v>75</v>
      </c>
      <c r="M135" s="228">
        <v>74</v>
      </c>
      <c r="N135" s="228">
        <v>169</v>
      </c>
      <c r="O135" s="228">
        <v>63</v>
      </c>
      <c r="P135" s="228">
        <v>196</v>
      </c>
      <c r="Q135" s="95"/>
      <c r="R135" s="180">
        <f t="shared" si="34"/>
        <v>1323</v>
      </c>
    </row>
    <row r="136" s="62" customFormat="1" ht="24.75" customHeight="1" spans="1:18">
      <c r="A136" s="93" t="s">
        <v>185</v>
      </c>
      <c r="B136" s="192"/>
      <c r="C136" s="105">
        <f t="shared" si="33"/>
        <v>260687</v>
      </c>
      <c r="D136" s="96">
        <v>4940</v>
      </c>
      <c r="E136" s="95">
        <v>0</v>
      </c>
      <c r="F136" s="95">
        <v>8551</v>
      </c>
      <c r="G136" s="95">
        <v>32155</v>
      </c>
      <c r="H136" s="95">
        <v>21461</v>
      </c>
      <c r="I136" s="95">
        <v>24230</v>
      </c>
      <c r="J136" s="95">
        <v>21120</v>
      </c>
      <c r="K136" s="95">
        <v>22087</v>
      </c>
      <c r="L136" s="95">
        <v>40225</v>
      </c>
      <c r="M136" s="95">
        <v>28106</v>
      </c>
      <c r="N136" s="95">
        <v>6837</v>
      </c>
      <c r="O136" s="95">
        <v>23995</v>
      </c>
      <c r="P136" s="95">
        <v>18106</v>
      </c>
      <c r="Q136" s="95">
        <v>8874</v>
      </c>
      <c r="R136" s="180">
        <f t="shared" si="34"/>
        <v>255747</v>
      </c>
    </row>
    <row r="137" s="62" customFormat="1" ht="24.75" customHeight="1" spans="1:18">
      <c r="A137" s="93"/>
      <c r="B137" s="229"/>
      <c r="C137" s="95"/>
      <c r="D137" s="96"/>
      <c r="E137" s="95"/>
      <c r="F137" s="95"/>
      <c r="G137" s="95"/>
      <c r="H137" s="95"/>
      <c r="I137" s="95"/>
      <c r="J137" s="95"/>
      <c r="K137" s="95"/>
      <c r="L137" s="95"/>
      <c r="M137" s="95"/>
      <c r="N137" s="95"/>
      <c r="O137" s="95"/>
      <c r="P137" s="95"/>
      <c r="Q137" s="95"/>
      <c r="R137" s="180"/>
    </row>
    <row r="138" s="64" customFormat="1" ht="24.75" customHeight="1" spans="1:18">
      <c r="A138" s="212" t="s">
        <v>198</v>
      </c>
      <c r="B138" s="213"/>
      <c r="C138" s="103">
        <f t="shared" ref="C138:C144" si="36">SUM(D138:Q138)</f>
        <v>43186</v>
      </c>
      <c r="D138" s="104">
        <v>0</v>
      </c>
      <c r="E138" s="185"/>
      <c r="F138" s="185">
        <v>2611</v>
      </c>
      <c r="G138" s="185">
        <v>5093</v>
      </c>
      <c r="H138" s="185">
        <v>2424</v>
      </c>
      <c r="I138" s="185">
        <v>1927</v>
      </c>
      <c r="J138" s="103">
        <v>11088</v>
      </c>
      <c r="K138" s="103">
        <v>2783</v>
      </c>
      <c r="L138" s="103">
        <v>2483</v>
      </c>
      <c r="M138" s="103">
        <v>2245</v>
      </c>
      <c r="N138" s="103">
        <v>1799</v>
      </c>
      <c r="O138" s="103">
        <v>1878</v>
      </c>
      <c r="P138" s="103">
        <v>2439</v>
      </c>
      <c r="Q138" s="103">
        <v>6416</v>
      </c>
      <c r="R138" s="180">
        <f>SUM(F138:Q138)</f>
        <v>43186</v>
      </c>
    </row>
    <row r="139" s="62" customFormat="1" ht="24.75" customHeight="1" spans="1:18">
      <c r="A139" s="93"/>
      <c r="B139" s="123"/>
      <c r="C139" s="95"/>
      <c r="D139" s="96"/>
      <c r="E139" s="95"/>
      <c r="F139" s="95"/>
      <c r="G139" s="95"/>
      <c r="H139" s="95"/>
      <c r="I139" s="95"/>
      <c r="J139" s="95"/>
      <c r="K139" s="95"/>
      <c r="L139" s="95"/>
      <c r="M139" s="95"/>
      <c r="N139" s="95"/>
      <c r="O139" s="95"/>
      <c r="P139" s="95"/>
      <c r="Q139" s="95"/>
      <c r="R139" s="180">
        <f>SUM(F139:Q139)</f>
        <v>0</v>
      </c>
    </row>
    <row r="140" s="64" customFormat="1" ht="24.75" customHeight="1" spans="1:18">
      <c r="A140" s="212" t="s">
        <v>199</v>
      </c>
      <c r="B140" s="213"/>
      <c r="C140" s="103">
        <f t="shared" si="36"/>
        <v>43060</v>
      </c>
      <c r="D140" s="104">
        <v>105</v>
      </c>
      <c r="E140" s="185">
        <v>1204</v>
      </c>
      <c r="F140" s="185">
        <v>4439</v>
      </c>
      <c r="G140" s="185">
        <v>3968</v>
      </c>
      <c r="H140" s="185">
        <v>1271</v>
      </c>
      <c r="I140" s="185">
        <v>8989</v>
      </c>
      <c r="J140" s="103">
        <v>6465</v>
      </c>
      <c r="K140" s="103">
        <v>749</v>
      </c>
      <c r="L140" s="103">
        <v>11641</v>
      </c>
      <c r="M140" s="103">
        <v>585</v>
      </c>
      <c r="N140" s="103">
        <v>345</v>
      </c>
      <c r="O140" s="103">
        <v>1694</v>
      </c>
      <c r="P140" s="103">
        <v>1605</v>
      </c>
      <c r="Q140" s="103">
        <v>0</v>
      </c>
      <c r="R140" s="180">
        <v>1204</v>
      </c>
    </row>
    <row r="141" s="62" customFormat="1" ht="24.75" customHeight="1" spans="1:18">
      <c r="A141" s="93"/>
      <c r="B141" s="123"/>
      <c r="C141" s="95">
        <f t="shared" si="36"/>
        <v>0</v>
      </c>
      <c r="D141" s="96"/>
      <c r="E141" s="95"/>
      <c r="F141" s="95"/>
      <c r="G141" s="95"/>
      <c r="H141" s="95"/>
      <c r="I141" s="95"/>
      <c r="J141" s="95"/>
      <c r="K141" s="95"/>
      <c r="L141" s="95"/>
      <c r="M141" s="95"/>
      <c r="N141" s="95"/>
      <c r="O141" s="95"/>
      <c r="P141" s="95"/>
      <c r="Q141" s="95"/>
      <c r="R141" s="180">
        <f>SUM(F141:Q141)</f>
        <v>0</v>
      </c>
    </row>
    <row r="142" s="64" customFormat="1" ht="24.75" customHeight="1" spans="1:18">
      <c r="A142" s="212" t="s">
        <v>200</v>
      </c>
      <c r="B142" s="213"/>
      <c r="C142" s="103">
        <f t="shared" si="36"/>
        <v>9229</v>
      </c>
      <c r="D142" s="104">
        <v>8</v>
      </c>
      <c r="E142" s="185"/>
      <c r="F142" s="185">
        <v>423</v>
      </c>
      <c r="G142" s="185">
        <v>1404</v>
      </c>
      <c r="H142" s="185">
        <v>796</v>
      </c>
      <c r="I142" s="185">
        <v>189</v>
      </c>
      <c r="J142" s="103">
        <v>1006</v>
      </c>
      <c r="K142" s="103">
        <v>1308</v>
      </c>
      <c r="L142" s="103">
        <v>1128</v>
      </c>
      <c r="M142" s="103">
        <v>2057</v>
      </c>
      <c r="N142" s="103">
        <v>125</v>
      </c>
      <c r="O142" s="103">
        <v>60</v>
      </c>
      <c r="P142" s="103">
        <v>725</v>
      </c>
      <c r="Q142" s="103">
        <v>0</v>
      </c>
      <c r="R142" s="180">
        <v>0</v>
      </c>
    </row>
    <row r="143" s="62" customFormat="1" ht="24.75" customHeight="1" spans="1:18">
      <c r="A143" s="93"/>
      <c r="B143" s="123"/>
      <c r="C143" s="95">
        <f t="shared" si="36"/>
        <v>0</v>
      </c>
      <c r="D143" s="96"/>
      <c r="E143" s="95"/>
      <c r="F143" s="95"/>
      <c r="G143" s="95"/>
      <c r="H143" s="95"/>
      <c r="I143" s="95"/>
      <c r="J143" s="95"/>
      <c r="K143" s="95"/>
      <c r="L143" s="95"/>
      <c r="M143" s="95"/>
      <c r="N143" s="95"/>
      <c r="O143" s="95"/>
      <c r="P143" s="95"/>
      <c r="Q143" s="95"/>
      <c r="R143" s="180">
        <f>SUM(F143:Q143)</f>
        <v>0</v>
      </c>
    </row>
    <row r="144" s="64" customFormat="1" ht="24.75" customHeight="1" spans="1:18">
      <c r="A144" s="212" t="s">
        <v>201</v>
      </c>
      <c r="B144" s="213"/>
      <c r="C144" s="103">
        <f t="shared" si="36"/>
        <v>327</v>
      </c>
      <c r="D144" s="104">
        <v>95</v>
      </c>
      <c r="E144" s="185"/>
      <c r="F144" s="185">
        <v>0</v>
      </c>
      <c r="G144" s="185">
        <v>0</v>
      </c>
      <c r="H144" s="185">
        <v>0</v>
      </c>
      <c r="I144" s="185">
        <v>0</v>
      </c>
      <c r="J144" s="103">
        <v>0</v>
      </c>
      <c r="K144" s="103">
        <v>116</v>
      </c>
      <c r="L144" s="103">
        <v>0</v>
      </c>
      <c r="M144" s="103">
        <v>116</v>
      </c>
      <c r="N144" s="103">
        <v>0</v>
      </c>
      <c r="O144" s="103">
        <v>0</v>
      </c>
      <c r="P144" s="103">
        <v>0</v>
      </c>
      <c r="Q144" s="103">
        <v>0</v>
      </c>
      <c r="R144" s="180">
        <f>SUM(F144:Q144)</f>
        <v>232</v>
      </c>
    </row>
    <row r="145" s="74" customFormat="1" ht="24.75" customHeight="1" spans="1:18">
      <c r="A145" s="230"/>
      <c r="B145" s="231"/>
      <c r="C145" s="189"/>
      <c r="D145" s="232"/>
      <c r="E145" s="189"/>
      <c r="F145" s="233"/>
      <c r="G145" s="233"/>
      <c r="H145" s="233"/>
      <c r="I145" s="233"/>
      <c r="J145" s="233"/>
      <c r="K145" s="259"/>
      <c r="L145" s="233"/>
      <c r="M145" s="233"/>
      <c r="N145" s="233"/>
      <c r="O145" s="233"/>
      <c r="P145" s="233"/>
      <c r="Q145" s="233"/>
      <c r="R145" s="261"/>
    </row>
    <row r="146" s="64" customFormat="1" ht="24.75" customHeight="1" spans="1:18">
      <c r="A146" s="212" t="s">
        <v>202</v>
      </c>
      <c r="B146" s="213"/>
      <c r="C146" s="103">
        <f>SUM(D146:Q146)</f>
        <v>48901</v>
      </c>
      <c r="D146" s="104"/>
      <c r="E146" s="185"/>
      <c r="F146" s="185">
        <v>14653</v>
      </c>
      <c r="G146" s="185">
        <v>6931</v>
      </c>
      <c r="H146" s="185">
        <v>1691</v>
      </c>
      <c r="I146" s="185">
        <v>2956</v>
      </c>
      <c r="J146" s="103">
        <v>1099</v>
      </c>
      <c r="K146" s="103">
        <v>3975</v>
      </c>
      <c r="L146" s="103">
        <v>6708</v>
      </c>
      <c r="M146" s="103">
        <v>2501</v>
      </c>
      <c r="N146" s="103">
        <v>1823</v>
      </c>
      <c r="O146" s="103">
        <v>2278</v>
      </c>
      <c r="P146" s="103">
        <v>4014</v>
      </c>
      <c r="Q146" s="103">
        <v>272</v>
      </c>
      <c r="R146" s="180">
        <f>SUM(F146:Q146)</f>
        <v>48901</v>
      </c>
    </row>
    <row r="147" s="74" customFormat="1" ht="24.75" customHeight="1" spans="1:18">
      <c r="A147" s="230"/>
      <c r="B147" s="231"/>
      <c r="C147" s="189"/>
      <c r="D147" s="232"/>
      <c r="E147" s="189"/>
      <c r="F147" s="233"/>
      <c r="G147" s="233"/>
      <c r="H147" s="233"/>
      <c r="I147" s="233"/>
      <c r="J147" s="233"/>
      <c r="K147" s="259"/>
      <c r="L147" s="233"/>
      <c r="M147" s="233"/>
      <c r="N147" s="233"/>
      <c r="O147" s="233"/>
      <c r="P147" s="233"/>
      <c r="Q147" s="233"/>
      <c r="R147" s="261"/>
    </row>
    <row r="148" s="64" customFormat="1" ht="24.75" customHeight="1" spans="1:18">
      <c r="A148" s="212" t="s">
        <v>203</v>
      </c>
      <c r="B148" s="213"/>
      <c r="C148" s="103">
        <f>SUM(D148:Q148)</f>
        <v>4144</v>
      </c>
      <c r="D148" s="104">
        <v>3</v>
      </c>
      <c r="E148" s="185"/>
      <c r="F148" s="185">
        <v>11</v>
      </c>
      <c r="G148" s="185">
        <v>544</v>
      </c>
      <c r="H148" s="185"/>
      <c r="I148" s="185">
        <v>478</v>
      </c>
      <c r="J148" s="103"/>
      <c r="K148" s="103">
        <v>144</v>
      </c>
      <c r="L148" s="103">
        <v>543</v>
      </c>
      <c r="M148" s="103">
        <v>244</v>
      </c>
      <c r="N148" s="103">
        <v>238</v>
      </c>
      <c r="O148" s="103">
        <v>846</v>
      </c>
      <c r="P148" s="103">
        <v>1057</v>
      </c>
      <c r="Q148" s="103">
        <v>36</v>
      </c>
      <c r="R148" s="180">
        <f>SUM(F148:Q148)</f>
        <v>4141</v>
      </c>
    </row>
    <row r="149" s="62" customFormat="1" ht="24.75" customHeight="1" spans="1:18">
      <c r="A149" s="93"/>
      <c r="B149" s="123"/>
      <c r="C149" s="95"/>
      <c r="D149" s="96"/>
      <c r="E149" s="95"/>
      <c r="F149" s="95"/>
      <c r="G149" s="95"/>
      <c r="H149" s="95"/>
      <c r="I149" s="95"/>
      <c r="J149" s="95"/>
      <c r="K149" s="95"/>
      <c r="L149" s="95"/>
      <c r="M149" s="95"/>
      <c r="N149" s="95"/>
      <c r="O149" s="95"/>
      <c r="P149" s="95"/>
      <c r="Q149" s="95"/>
      <c r="R149" s="180">
        <f>SUM(F149:Q149)</f>
        <v>0</v>
      </c>
    </row>
    <row r="150" s="64" customFormat="1" ht="24.75" customHeight="1" spans="1:18">
      <c r="A150" s="212" t="s">
        <v>204</v>
      </c>
      <c r="B150" s="213"/>
      <c r="C150" s="103">
        <f>SUM(D150:Q150)</f>
        <v>9451</v>
      </c>
      <c r="D150" s="104">
        <v>975</v>
      </c>
      <c r="E150" s="185">
        <v>4</v>
      </c>
      <c r="F150" s="185">
        <v>870</v>
      </c>
      <c r="G150" s="185">
        <v>1652</v>
      </c>
      <c r="H150" s="185">
        <v>762</v>
      </c>
      <c r="I150" s="185">
        <v>417</v>
      </c>
      <c r="J150" s="103">
        <v>1148</v>
      </c>
      <c r="K150" s="103">
        <v>984</v>
      </c>
      <c r="L150" s="103">
        <v>719</v>
      </c>
      <c r="M150" s="103">
        <v>438</v>
      </c>
      <c r="N150" s="103">
        <v>518</v>
      </c>
      <c r="O150" s="103">
        <v>556</v>
      </c>
      <c r="P150" s="103">
        <v>235</v>
      </c>
      <c r="Q150" s="103">
        <v>173</v>
      </c>
      <c r="R150" s="180">
        <f>SUM(F150:Q150)</f>
        <v>8472</v>
      </c>
    </row>
    <row r="151" s="62" customFormat="1" ht="24.75" customHeight="1" spans="1:18">
      <c r="A151" s="210"/>
      <c r="B151" s="141"/>
      <c r="C151" s="95"/>
      <c r="D151" s="96"/>
      <c r="E151" s="143"/>
      <c r="F151" s="143"/>
      <c r="G151" s="143"/>
      <c r="H151" s="143"/>
      <c r="I151" s="143"/>
      <c r="J151" s="95"/>
      <c r="K151" s="95"/>
      <c r="L151" s="95"/>
      <c r="M151" s="95"/>
      <c r="N151" s="95"/>
      <c r="O151" s="95"/>
      <c r="P151" s="95"/>
      <c r="Q151" s="95"/>
      <c r="R151" s="180"/>
    </row>
    <row r="152" s="64" customFormat="1" ht="24.75" customHeight="1" spans="1:18">
      <c r="A152" s="212" t="s">
        <v>205</v>
      </c>
      <c r="B152" s="213"/>
      <c r="C152" s="103">
        <f t="shared" ref="C152:C162" si="37">SUM(D152:Q152)</f>
        <v>496</v>
      </c>
      <c r="D152" s="104"/>
      <c r="E152" s="185"/>
      <c r="F152" s="185">
        <v>2</v>
      </c>
      <c r="G152" s="185">
        <v>7</v>
      </c>
      <c r="H152" s="185">
        <v>5</v>
      </c>
      <c r="I152" s="185">
        <v>4</v>
      </c>
      <c r="J152" s="103">
        <v>461</v>
      </c>
      <c r="K152" s="103">
        <v>4</v>
      </c>
      <c r="L152" s="103">
        <v>3</v>
      </c>
      <c r="M152" s="103">
        <v>2</v>
      </c>
      <c r="N152" s="103">
        <v>1</v>
      </c>
      <c r="O152" s="103">
        <v>4</v>
      </c>
      <c r="P152" s="103">
        <v>2</v>
      </c>
      <c r="Q152" s="103">
        <v>1</v>
      </c>
      <c r="R152" s="180">
        <f>SUM(F152:Q152)</f>
        <v>496</v>
      </c>
    </row>
    <row r="153" s="62" customFormat="1" ht="24.75" customHeight="1" spans="1:18">
      <c r="A153" s="210"/>
      <c r="B153" s="141"/>
      <c r="C153" s="95"/>
      <c r="D153" s="96"/>
      <c r="E153" s="143"/>
      <c r="F153" s="143"/>
      <c r="G153" s="143"/>
      <c r="H153" s="143"/>
      <c r="I153" s="143"/>
      <c r="J153" s="95"/>
      <c r="K153" s="95"/>
      <c r="L153" s="95"/>
      <c r="M153" s="95"/>
      <c r="N153" s="95"/>
      <c r="O153" s="95"/>
      <c r="P153" s="95"/>
      <c r="Q153" s="95"/>
      <c r="R153" s="180"/>
    </row>
    <row r="154" s="64" customFormat="1" ht="24.75" customHeight="1" spans="1:18">
      <c r="A154" s="212" t="s">
        <v>206</v>
      </c>
      <c r="B154" s="213"/>
      <c r="C154" s="103">
        <f t="shared" si="37"/>
        <v>901898</v>
      </c>
      <c r="D154" s="104">
        <f t="shared" ref="D154:Q154" si="38">SUM(D155:D158)</f>
        <v>59890</v>
      </c>
      <c r="E154" s="103">
        <f t="shared" si="38"/>
        <v>3478</v>
      </c>
      <c r="F154" s="103">
        <f t="shared" si="38"/>
        <v>122969</v>
      </c>
      <c r="G154" s="103">
        <f t="shared" si="38"/>
        <v>148503</v>
      </c>
      <c r="H154" s="103">
        <f t="shared" si="38"/>
        <v>52427</v>
      </c>
      <c r="I154" s="103">
        <f t="shared" si="38"/>
        <v>48845</v>
      </c>
      <c r="J154" s="103">
        <f t="shared" si="38"/>
        <v>47352</v>
      </c>
      <c r="K154" s="103">
        <f t="shared" si="38"/>
        <v>54930</v>
      </c>
      <c r="L154" s="103">
        <f t="shared" si="38"/>
        <v>119532</v>
      </c>
      <c r="M154" s="103">
        <f t="shared" si="38"/>
        <v>49106</v>
      </c>
      <c r="N154" s="103">
        <f t="shared" si="38"/>
        <v>38522</v>
      </c>
      <c r="O154" s="103">
        <f t="shared" si="38"/>
        <v>38594</v>
      </c>
      <c r="P154" s="103">
        <f t="shared" si="38"/>
        <v>48748</v>
      </c>
      <c r="Q154" s="103">
        <f t="shared" si="38"/>
        <v>69002</v>
      </c>
      <c r="R154" s="180">
        <f>SUM(F154:Q154)</f>
        <v>838530</v>
      </c>
    </row>
    <row r="155" s="62" customFormat="1" ht="24.75" customHeight="1" spans="1:18">
      <c r="A155" s="93" t="s">
        <v>207</v>
      </c>
      <c r="B155" s="94"/>
      <c r="C155" s="95">
        <f t="shared" si="37"/>
        <v>901898</v>
      </c>
      <c r="D155" s="96">
        <v>75358</v>
      </c>
      <c r="E155" s="95">
        <v>3478</v>
      </c>
      <c r="F155" s="142">
        <v>119205</v>
      </c>
      <c r="G155" s="142">
        <v>143722</v>
      </c>
      <c r="H155" s="142">
        <v>51795</v>
      </c>
      <c r="I155" s="142">
        <v>48389</v>
      </c>
      <c r="J155" s="142">
        <v>46260</v>
      </c>
      <c r="K155" s="142">
        <v>54303</v>
      </c>
      <c r="L155" s="142">
        <v>118359</v>
      </c>
      <c r="M155" s="142">
        <v>47991</v>
      </c>
      <c r="N155" s="142">
        <v>38114</v>
      </c>
      <c r="O155" s="142">
        <v>37856</v>
      </c>
      <c r="P155" s="142">
        <v>48401</v>
      </c>
      <c r="Q155" s="142">
        <v>68667</v>
      </c>
      <c r="R155" s="180">
        <f>SUM(F157:Q157)</f>
        <v>6246</v>
      </c>
    </row>
    <row r="156" s="62" customFormat="1" ht="24.75" customHeight="1" spans="1:18">
      <c r="A156" s="93" t="s">
        <v>208</v>
      </c>
      <c r="B156" s="94"/>
      <c r="C156" s="95">
        <f t="shared" si="37"/>
        <v>0</v>
      </c>
      <c r="D156" s="96">
        <v>-5681</v>
      </c>
      <c r="E156" s="95"/>
      <c r="F156" s="95">
        <v>681</v>
      </c>
      <c r="G156" s="95">
        <v>829</v>
      </c>
      <c r="H156" s="95">
        <v>392</v>
      </c>
      <c r="I156" s="95">
        <v>247</v>
      </c>
      <c r="J156" s="95">
        <v>516</v>
      </c>
      <c r="K156" s="95">
        <v>339</v>
      </c>
      <c r="L156" s="95">
        <v>920</v>
      </c>
      <c r="M156" s="95">
        <v>527</v>
      </c>
      <c r="N156" s="95">
        <v>264</v>
      </c>
      <c r="O156" s="95">
        <v>500</v>
      </c>
      <c r="P156" s="95">
        <v>236</v>
      </c>
      <c r="Q156" s="95">
        <v>230</v>
      </c>
      <c r="R156" s="180">
        <f>SUM(F156:Q156)</f>
        <v>5681</v>
      </c>
    </row>
    <row r="157" s="73" customFormat="1" ht="24.75" customHeight="1" spans="1:18">
      <c r="A157" s="118" t="s">
        <v>209</v>
      </c>
      <c r="B157" s="119"/>
      <c r="C157" s="168">
        <f t="shared" si="37"/>
        <v>0</v>
      </c>
      <c r="D157" s="111">
        <v>-6246</v>
      </c>
      <c r="E157" s="168"/>
      <c r="F157" s="168">
        <v>483</v>
      </c>
      <c r="G157" s="168">
        <v>3459</v>
      </c>
      <c r="H157" s="168">
        <v>240</v>
      </c>
      <c r="I157" s="168">
        <v>209</v>
      </c>
      <c r="J157" s="168">
        <v>576</v>
      </c>
      <c r="K157" s="168">
        <v>285</v>
      </c>
      <c r="L157" s="168">
        <v>213</v>
      </c>
      <c r="M157" s="168">
        <v>183</v>
      </c>
      <c r="N157" s="168">
        <v>144</v>
      </c>
      <c r="O157" s="168">
        <v>238</v>
      </c>
      <c r="P157" s="168">
        <v>111</v>
      </c>
      <c r="Q157" s="168">
        <v>105</v>
      </c>
      <c r="R157" s="181" t="e">
        <f>SUM(#REF!)</f>
        <v>#REF!</v>
      </c>
    </row>
    <row r="158" s="62" customFormat="1" ht="24.75" customHeight="1" spans="1:18">
      <c r="A158" s="93" t="s">
        <v>210</v>
      </c>
      <c r="B158" s="234"/>
      <c r="C158" s="95">
        <f t="shared" si="37"/>
        <v>0</v>
      </c>
      <c r="D158" s="96">
        <v>-3541</v>
      </c>
      <c r="E158" s="95"/>
      <c r="F158" s="95">
        <v>2600</v>
      </c>
      <c r="G158" s="95">
        <v>493</v>
      </c>
      <c r="H158" s="95"/>
      <c r="I158" s="95"/>
      <c r="J158" s="95"/>
      <c r="K158" s="95">
        <v>3</v>
      </c>
      <c r="L158" s="95">
        <v>40</v>
      </c>
      <c r="M158" s="95">
        <v>405</v>
      </c>
      <c r="N158" s="95"/>
      <c r="O158" s="95"/>
      <c r="P158" s="95"/>
      <c r="Q158" s="95"/>
      <c r="R158" s="262">
        <v>96.1</v>
      </c>
    </row>
    <row r="159" s="64" customFormat="1" ht="24.75" customHeight="1" spans="1:18">
      <c r="A159" s="196" t="s">
        <v>211</v>
      </c>
      <c r="B159" s="235"/>
      <c r="C159" s="198">
        <f t="shared" si="37"/>
        <v>47273</v>
      </c>
      <c r="D159" s="236">
        <f t="shared" ref="D159:Q159" si="39">SUM(D160:D162)</f>
        <v>2529</v>
      </c>
      <c r="E159" s="198">
        <f t="shared" si="39"/>
        <v>60</v>
      </c>
      <c r="F159" s="198">
        <f t="shared" si="39"/>
        <v>375</v>
      </c>
      <c r="G159" s="198">
        <f t="shared" si="39"/>
        <v>1475</v>
      </c>
      <c r="H159" s="198">
        <f t="shared" si="39"/>
        <v>264</v>
      </c>
      <c r="I159" s="198">
        <f t="shared" si="39"/>
        <v>367</v>
      </c>
      <c r="J159" s="198">
        <f t="shared" si="39"/>
        <v>467</v>
      </c>
      <c r="K159" s="198">
        <f t="shared" si="39"/>
        <v>373</v>
      </c>
      <c r="L159" s="198">
        <f t="shared" si="39"/>
        <v>862</v>
      </c>
      <c r="M159" s="198">
        <f t="shared" si="39"/>
        <v>1077</v>
      </c>
      <c r="N159" s="198">
        <f t="shared" si="39"/>
        <v>541</v>
      </c>
      <c r="O159" s="198">
        <f t="shared" si="39"/>
        <v>474</v>
      </c>
      <c r="P159" s="198">
        <f t="shared" si="39"/>
        <v>409</v>
      </c>
      <c r="Q159" s="198">
        <f t="shared" si="39"/>
        <v>38000</v>
      </c>
      <c r="R159" s="262">
        <f t="shared" ref="R159:R164" si="40">SUM(F159:Q159)</f>
        <v>44684</v>
      </c>
    </row>
    <row r="160" s="75" customFormat="1" ht="24.75" customHeight="1" spans="1:256">
      <c r="A160" s="237" t="s">
        <v>212</v>
      </c>
      <c r="B160" s="94"/>
      <c r="C160" s="95">
        <f t="shared" si="37"/>
        <v>47273</v>
      </c>
      <c r="D160" s="96">
        <v>4033</v>
      </c>
      <c r="E160" s="95">
        <v>60</v>
      </c>
      <c r="F160" s="95">
        <v>290</v>
      </c>
      <c r="G160" s="95">
        <v>1220</v>
      </c>
      <c r="H160" s="95">
        <v>194</v>
      </c>
      <c r="I160" s="95">
        <v>302</v>
      </c>
      <c r="J160" s="95">
        <v>307</v>
      </c>
      <c r="K160" s="95">
        <v>263</v>
      </c>
      <c r="L160" s="95">
        <v>727</v>
      </c>
      <c r="M160" s="95">
        <v>932</v>
      </c>
      <c r="N160" s="95">
        <v>456</v>
      </c>
      <c r="O160" s="95">
        <v>394</v>
      </c>
      <c r="P160" s="95">
        <v>349</v>
      </c>
      <c r="Q160" s="168">
        <v>37746</v>
      </c>
      <c r="R160" s="263">
        <f t="shared" si="40"/>
        <v>43180</v>
      </c>
      <c r="S160" s="264"/>
      <c r="T160" s="264"/>
      <c r="U160" s="264"/>
      <c r="V160" s="264"/>
      <c r="W160" s="264"/>
      <c r="X160" s="264"/>
      <c r="Y160" s="264"/>
      <c r="Z160" s="264"/>
      <c r="AA160" s="264"/>
      <c r="AB160" s="264"/>
      <c r="AC160" s="264"/>
      <c r="AD160" s="264"/>
      <c r="AF160" s="267"/>
      <c r="AH160" s="264"/>
      <c r="AI160" s="267"/>
      <c r="AJ160" s="267"/>
      <c r="AK160" s="264"/>
      <c r="AL160" s="264"/>
      <c r="AM160" s="264"/>
      <c r="AN160" s="264"/>
      <c r="AO160" s="264"/>
      <c r="AP160" s="264"/>
      <c r="AQ160" s="264"/>
      <c r="AR160" s="264"/>
      <c r="AS160" s="264"/>
      <c r="AT160" s="264"/>
      <c r="AU160" s="264"/>
      <c r="AV160" s="264"/>
      <c r="AX160" s="267"/>
      <c r="AZ160" s="264"/>
      <c r="BA160" s="267"/>
      <c r="BB160" s="267"/>
      <c r="BC160" s="264"/>
      <c r="BD160" s="264"/>
      <c r="BE160" s="264"/>
      <c r="BF160" s="264"/>
      <c r="BG160" s="264"/>
      <c r="BH160" s="264"/>
      <c r="BI160" s="264"/>
      <c r="BJ160" s="264"/>
      <c r="BK160" s="264"/>
      <c r="BL160" s="264"/>
      <c r="BM160" s="264"/>
      <c r="BN160" s="264"/>
      <c r="BP160" s="267"/>
      <c r="BR160" s="264"/>
      <c r="BS160" s="267"/>
      <c r="BT160" s="267"/>
      <c r="BU160" s="264"/>
      <c r="BV160" s="264"/>
      <c r="BW160" s="264"/>
      <c r="BX160" s="264"/>
      <c r="BY160" s="264"/>
      <c r="BZ160" s="264"/>
      <c r="CA160" s="264"/>
      <c r="CB160" s="264"/>
      <c r="CC160" s="264"/>
      <c r="CD160" s="264"/>
      <c r="CE160" s="264"/>
      <c r="CF160" s="264"/>
      <c r="CH160" s="267"/>
      <c r="CJ160" s="264"/>
      <c r="CK160" s="267"/>
      <c r="CL160" s="267"/>
      <c r="CM160" s="264"/>
      <c r="CN160" s="264"/>
      <c r="CO160" s="264"/>
      <c r="CP160" s="264"/>
      <c r="CQ160" s="264"/>
      <c r="CR160" s="264"/>
      <c r="CS160" s="264"/>
      <c r="CT160" s="264"/>
      <c r="CU160" s="264"/>
      <c r="CV160" s="264"/>
      <c r="CW160" s="264"/>
      <c r="CX160" s="264"/>
      <c r="CZ160" s="267"/>
      <c r="DB160" s="264"/>
      <c r="DC160" s="267"/>
      <c r="DD160" s="267"/>
      <c r="DE160" s="264"/>
      <c r="DF160" s="264"/>
      <c r="DG160" s="264"/>
      <c r="DH160" s="264"/>
      <c r="DI160" s="264"/>
      <c r="DJ160" s="264"/>
      <c r="DK160" s="264"/>
      <c r="DL160" s="264"/>
      <c r="DM160" s="264"/>
      <c r="DN160" s="264"/>
      <c r="DO160" s="264"/>
      <c r="DP160" s="264"/>
      <c r="DR160" s="267"/>
      <c r="DT160" s="264"/>
      <c r="DU160" s="267"/>
      <c r="DV160" s="267"/>
      <c r="DW160" s="264"/>
      <c r="DX160" s="264"/>
      <c r="DY160" s="264"/>
      <c r="DZ160" s="264"/>
      <c r="EA160" s="264"/>
      <c r="EB160" s="264"/>
      <c r="EC160" s="264"/>
      <c r="ED160" s="264"/>
      <c r="EE160" s="264"/>
      <c r="EF160" s="264"/>
      <c r="EG160" s="264"/>
      <c r="EH160" s="264"/>
      <c r="EJ160" s="267"/>
      <c r="EL160" s="264"/>
      <c r="EM160" s="267"/>
      <c r="EN160" s="267"/>
      <c r="EO160" s="264"/>
      <c r="EP160" s="264"/>
      <c r="EQ160" s="264"/>
      <c r="ER160" s="264"/>
      <c r="ES160" s="264"/>
      <c r="ET160" s="264"/>
      <c r="EU160" s="264"/>
      <c r="EV160" s="264"/>
      <c r="EW160" s="264"/>
      <c r="EX160" s="264"/>
      <c r="EY160" s="264"/>
      <c r="EZ160" s="264"/>
      <c r="FB160" s="267"/>
      <c r="FD160" s="264"/>
      <c r="FE160" s="267"/>
      <c r="FF160" s="267"/>
      <c r="FG160" s="264"/>
      <c r="FH160" s="264"/>
      <c r="FI160" s="264"/>
      <c r="FJ160" s="264"/>
      <c r="FK160" s="264"/>
      <c r="FL160" s="264"/>
      <c r="FM160" s="264"/>
      <c r="FN160" s="264"/>
      <c r="FO160" s="264"/>
      <c r="FP160" s="264"/>
      <c r="FQ160" s="264"/>
      <c r="FR160" s="264"/>
      <c r="FT160" s="267"/>
      <c r="FV160" s="264"/>
      <c r="FW160" s="267"/>
      <c r="FX160" s="267"/>
      <c r="FY160" s="264"/>
      <c r="FZ160" s="264"/>
      <c r="GA160" s="264"/>
      <c r="GB160" s="264"/>
      <c r="GC160" s="264"/>
      <c r="GD160" s="264"/>
      <c r="GE160" s="264"/>
      <c r="GF160" s="264"/>
      <c r="GG160" s="264"/>
      <c r="GH160" s="264"/>
      <c r="GI160" s="264"/>
      <c r="GJ160" s="264"/>
      <c r="GL160" s="267"/>
      <c r="GN160" s="264"/>
      <c r="GO160" s="267"/>
      <c r="GP160" s="267"/>
      <c r="GQ160" s="264"/>
      <c r="GR160" s="264"/>
      <c r="GS160" s="264"/>
      <c r="GT160" s="264"/>
      <c r="GU160" s="264"/>
      <c r="GV160" s="264"/>
      <c r="GW160" s="264"/>
      <c r="GX160" s="264"/>
      <c r="GY160" s="264"/>
      <c r="GZ160" s="264"/>
      <c r="HA160" s="264"/>
      <c r="HB160" s="264"/>
      <c r="HD160" s="267"/>
      <c r="HF160" s="264"/>
      <c r="HG160" s="267"/>
      <c r="HH160" s="267"/>
      <c r="HI160" s="264"/>
      <c r="HJ160" s="264"/>
      <c r="HK160" s="264"/>
      <c r="HL160" s="264"/>
      <c r="HM160" s="264"/>
      <c r="HN160" s="264"/>
      <c r="HO160" s="264"/>
      <c r="HP160" s="264"/>
      <c r="HQ160" s="264"/>
      <c r="HR160" s="264"/>
      <c r="HS160" s="264"/>
      <c r="HT160" s="264"/>
      <c r="HV160" s="267"/>
      <c r="HX160" s="264"/>
      <c r="HY160" s="267"/>
      <c r="HZ160" s="267"/>
      <c r="IA160" s="264"/>
      <c r="IB160" s="264"/>
      <c r="IC160" s="264"/>
      <c r="ID160" s="264"/>
      <c r="IE160" s="264"/>
      <c r="IF160" s="264"/>
      <c r="IG160" s="264"/>
      <c r="IH160" s="264"/>
      <c r="II160" s="264"/>
      <c r="IJ160" s="264"/>
      <c r="IK160" s="264"/>
      <c r="IL160" s="264"/>
      <c r="IN160" s="267"/>
      <c r="IP160" s="264"/>
      <c r="IQ160" s="267"/>
      <c r="IR160" s="267"/>
      <c r="IS160" s="264"/>
      <c r="IT160" s="264"/>
      <c r="IU160" s="264"/>
      <c r="IV160" s="264"/>
    </row>
    <row r="161" s="62" customFormat="1" ht="24.75" customHeight="1" spans="1:18">
      <c r="A161" s="238" t="s">
        <v>213</v>
      </c>
      <c r="B161" s="239"/>
      <c r="C161" s="143">
        <f t="shared" si="37"/>
        <v>0</v>
      </c>
      <c r="D161" s="240">
        <v>-1320</v>
      </c>
      <c r="E161" s="143"/>
      <c r="F161" s="241">
        <v>85</v>
      </c>
      <c r="G161" s="241">
        <v>255</v>
      </c>
      <c r="H161" s="241">
        <v>70</v>
      </c>
      <c r="I161" s="241">
        <v>65</v>
      </c>
      <c r="J161" s="241">
        <v>160</v>
      </c>
      <c r="K161" s="241">
        <v>110</v>
      </c>
      <c r="L161" s="241">
        <v>135</v>
      </c>
      <c r="M161" s="241">
        <v>145</v>
      </c>
      <c r="N161" s="241">
        <v>85</v>
      </c>
      <c r="O161" s="241">
        <v>80</v>
      </c>
      <c r="P161" s="241">
        <v>60</v>
      </c>
      <c r="Q161" s="241">
        <v>70</v>
      </c>
      <c r="R161" s="265">
        <f t="shared" si="40"/>
        <v>1320</v>
      </c>
    </row>
    <row r="162" s="62" customFormat="1" ht="24.75" customHeight="1" spans="1:18">
      <c r="A162" s="93" t="s">
        <v>210</v>
      </c>
      <c r="B162" s="94"/>
      <c r="C162" s="95">
        <f t="shared" si="37"/>
        <v>0</v>
      </c>
      <c r="D162" s="96">
        <v>-184</v>
      </c>
      <c r="E162" s="95"/>
      <c r="F162" s="95"/>
      <c r="G162" s="95"/>
      <c r="H162" s="95"/>
      <c r="I162" s="95"/>
      <c r="J162" s="95"/>
      <c r="K162" s="95"/>
      <c r="L162" s="95"/>
      <c r="M162" s="95"/>
      <c r="N162" s="95"/>
      <c r="O162" s="95"/>
      <c r="P162" s="95"/>
      <c r="Q162" s="95">
        <v>184</v>
      </c>
      <c r="R162" s="180">
        <f t="shared" si="40"/>
        <v>184</v>
      </c>
    </row>
    <row r="163" s="64" customFormat="1" ht="24.75" customHeight="1" spans="1:18">
      <c r="A163" s="101" t="s">
        <v>214</v>
      </c>
      <c r="B163" s="102"/>
      <c r="C163" s="103">
        <f t="shared" ref="C163:Q163" si="41">SUM(C164:C165)</f>
        <v>193</v>
      </c>
      <c r="D163" s="104">
        <f t="shared" si="41"/>
        <v>0</v>
      </c>
      <c r="E163" s="103">
        <f t="shared" si="41"/>
        <v>0</v>
      </c>
      <c r="F163" s="103">
        <f t="shared" si="41"/>
        <v>135</v>
      </c>
      <c r="G163" s="103">
        <f t="shared" si="41"/>
        <v>14</v>
      </c>
      <c r="H163" s="103">
        <f t="shared" si="41"/>
        <v>10</v>
      </c>
      <c r="I163" s="103">
        <f t="shared" si="41"/>
        <v>3</v>
      </c>
      <c r="J163" s="103">
        <f t="shared" si="41"/>
        <v>6</v>
      </c>
      <c r="K163" s="103">
        <f t="shared" si="41"/>
        <v>3</v>
      </c>
      <c r="L163" s="103">
        <f t="shared" si="41"/>
        <v>4</v>
      </c>
      <c r="M163" s="103">
        <f t="shared" si="41"/>
        <v>3</v>
      </c>
      <c r="N163" s="103">
        <f t="shared" si="41"/>
        <v>7</v>
      </c>
      <c r="O163" s="103">
        <f t="shared" si="41"/>
        <v>4</v>
      </c>
      <c r="P163" s="103">
        <f t="shared" si="41"/>
        <v>2</v>
      </c>
      <c r="Q163" s="103">
        <f t="shared" si="41"/>
        <v>2</v>
      </c>
      <c r="R163" s="180">
        <f t="shared" si="40"/>
        <v>193</v>
      </c>
    </row>
    <row r="164" s="62" customFormat="1" ht="24.75" customHeight="1" spans="1:18">
      <c r="A164" s="237" t="s">
        <v>212</v>
      </c>
      <c r="B164" s="94"/>
      <c r="C164" s="95">
        <f>SUM(D164:Q164)</f>
        <v>193</v>
      </c>
      <c r="D164" s="96"/>
      <c r="E164" s="95"/>
      <c r="F164" s="95">
        <v>135</v>
      </c>
      <c r="G164" s="95">
        <v>14</v>
      </c>
      <c r="H164" s="95">
        <v>10</v>
      </c>
      <c r="I164" s="95">
        <v>3</v>
      </c>
      <c r="J164" s="95">
        <v>6</v>
      </c>
      <c r="K164" s="95">
        <v>3</v>
      </c>
      <c r="L164" s="95">
        <v>4</v>
      </c>
      <c r="M164" s="95">
        <v>3</v>
      </c>
      <c r="N164" s="95">
        <v>7</v>
      </c>
      <c r="O164" s="95">
        <v>4</v>
      </c>
      <c r="P164" s="95">
        <v>2</v>
      </c>
      <c r="Q164" s="95">
        <v>2</v>
      </c>
      <c r="R164" s="180">
        <f t="shared" si="40"/>
        <v>193</v>
      </c>
    </row>
    <row r="165" s="62" customFormat="1" ht="24.75" customHeight="1" spans="1:18">
      <c r="A165" s="237" t="s">
        <v>215</v>
      </c>
      <c r="B165" s="94"/>
      <c r="C165" s="95"/>
      <c r="D165" s="96"/>
      <c r="E165" s="95"/>
      <c r="F165" s="95"/>
      <c r="G165" s="95"/>
      <c r="H165" s="95"/>
      <c r="I165" s="95"/>
      <c r="J165" s="95"/>
      <c r="K165" s="95"/>
      <c r="L165" s="95"/>
      <c r="M165" s="95"/>
      <c r="N165" s="95"/>
      <c r="O165" s="95"/>
      <c r="P165" s="95"/>
      <c r="Q165" s="95"/>
      <c r="R165" s="180"/>
    </row>
    <row r="166" s="62" customFormat="1" ht="24.75" customHeight="1" spans="1:18">
      <c r="A166" s="93" t="s">
        <v>216</v>
      </c>
      <c r="B166" s="94"/>
      <c r="C166" s="95">
        <f>SUM(D166:Q166)</f>
        <v>47967</v>
      </c>
      <c r="D166" s="96">
        <f t="shared" ref="D166:Q166" si="42">SUM(D167,D185)</f>
        <v>-4511</v>
      </c>
      <c r="E166" s="95">
        <f t="shared" si="42"/>
        <v>0</v>
      </c>
      <c r="F166" s="95">
        <f t="shared" si="42"/>
        <v>16865</v>
      </c>
      <c r="G166" s="95">
        <f t="shared" si="42"/>
        <v>12798</v>
      </c>
      <c r="H166" s="95">
        <f t="shared" si="42"/>
        <v>4027</v>
      </c>
      <c r="I166" s="95">
        <f t="shared" si="42"/>
        <v>1675</v>
      </c>
      <c r="J166" s="95">
        <f t="shared" si="42"/>
        <v>4546</v>
      </c>
      <c r="K166" s="95">
        <f t="shared" si="42"/>
        <v>5926</v>
      </c>
      <c r="L166" s="95">
        <f t="shared" si="42"/>
        <v>1105</v>
      </c>
      <c r="M166" s="95">
        <f t="shared" si="42"/>
        <v>873</v>
      </c>
      <c r="N166" s="95">
        <f t="shared" si="42"/>
        <v>1672</v>
      </c>
      <c r="O166" s="95">
        <f t="shared" si="42"/>
        <v>1816</v>
      </c>
      <c r="P166" s="95">
        <f t="shared" si="42"/>
        <v>622</v>
      </c>
      <c r="Q166" s="95">
        <f t="shared" si="42"/>
        <v>553</v>
      </c>
      <c r="R166" s="180">
        <f>SUM(F166:Q166)</f>
        <v>52478</v>
      </c>
    </row>
    <row r="167" s="76" customFormat="1" ht="24.75" customHeight="1" spans="1:18">
      <c r="A167" s="242" t="s">
        <v>217</v>
      </c>
      <c r="B167" s="243"/>
      <c r="C167" s="105">
        <f t="shared" ref="C167:Q167" si="43">C168+C169</f>
        <v>47608</v>
      </c>
      <c r="D167" s="244">
        <f t="shared" si="43"/>
        <v>-4327</v>
      </c>
      <c r="E167" s="105">
        <f t="shared" si="43"/>
        <v>0</v>
      </c>
      <c r="F167" s="105">
        <f t="shared" si="43"/>
        <v>16665</v>
      </c>
      <c r="G167" s="105">
        <f t="shared" si="43"/>
        <v>12754</v>
      </c>
      <c r="H167" s="105">
        <f t="shared" si="43"/>
        <v>3995</v>
      </c>
      <c r="I167" s="105">
        <f t="shared" si="43"/>
        <v>1653</v>
      </c>
      <c r="J167" s="105">
        <f t="shared" si="43"/>
        <v>4463</v>
      </c>
      <c r="K167" s="105">
        <f t="shared" si="43"/>
        <v>5899</v>
      </c>
      <c r="L167" s="105">
        <f t="shared" si="43"/>
        <v>1089</v>
      </c>
      <c r="M167" s="105">
        <f t="shared" si="43"/>
        <v>819</v>
      </c>
      <c r="N167" s="105">
        <f t="shared" si="43"/>
        <v>1665</v>
      </c>
      <c r="O167" s="105">
        <f t="shared" si="43"/>
        <v>1789</v>
      </c>
      <c r="P167" s="105">
        <f t="shared" si="43"/>
        <v>608</v>
      </c>
      <c r="Q167" s="105">
        <f t="shared" si="43"/>
        <v>536</v>
      </c>
      <c r="R167" s="180">
        <f>SUM(F167:Q167)</f>
        <v>51935</v>
      </c>
    </row>
    <row r="168" s="71" customFormat="1" ht="24.75" customHeight="1" spans="1:18">
      <c r="A168" s="93" t="s">
        <v>218</v>
      </c>
      <c r="B168" s="94"/>
      <c r="C168" s="95">
        <f>SUM(D168:Q168)</f>
        <v>1046</v>
      </c>
      <c r="D168" s="96"/>
      <c r="E168" s="95"/>
      <c r="F168" s="95">
        <v>1046</v>
      </c>
      <c r="G168" s="245"/>
      <c r="H168" s="245"/>
      <c r="I168" s="245"/>
      <c r="J168" s="245"/>
      <c r="K168" s="245"/>
      <c r="L168" s="245"/>
      <c r="M168" s="245"/>
      <c r="N168" s="245"/>
      <c r="O168" s="245"/>
      <c r="P168" s="245"/>
      <c r="Q168" s="245"/>
      <c r="R168" s="180">
        <f>SUM(F168:Q168)</f>
        <v>1046</v>
      </c>
    </row>
    <row r="169" s="77" customFormat="1" ht="24.75" customHeight="1" spans="1:18">
      <c r="A169" s="93" t="s">
        <v>219</v>
      </c>
      <c r="B169" s="94"/>
      <c r="C169" s="95">
        <f t="shared" ref="C169:Q169" si="44">SUM(C170:C183)</f>
        <v>46562</v>
      </c>
      <c r="D169" s="96">
        <f t="shared" si="44"/>
        <v>-4327</v>
      </c>
      <c r="E169" s="95">
        <f t="shared" si="44"/>
        <v>0</v>
      </c>
      <c r="F169" s="95">
        <f t="shared" si="44"/>
        <v>15619</v>
      </c>
      <c r="G169" s="95">
        <f t="shared" si="44"/>
        <v>12754</v>
      </c>
      <c r="H169" s="95">
        <f t="shared" si="44"/>
        <v>3995</v>
      </c>
      <c r="I169" s="95">
        <f t="shared" si="44"/>
        <v>1653</v>
      </c>
      <c r="J169" s="95">
        <f t="shared" si="44"/>
        <v>4463</v>
      </c>
      <c r="K169" s="95">
        <f t="shared" si="44"/>
        <v>5899</v>
      </c>
      <c r="L169" s="95">
        <f t="shared" si="44"/>
        <v>1089</v>
      </c>
      <c r="M169" s="95">
        <f t="shared" si="44"/>
        <v>819</v>
      </c>
      <c r="N169" s="95">
        <f t="shared" si="44"/>
        <v>1665</v>
      </c>
      <c r="O169" s="95">
        <f t="shared" si="44"/>
        <v>1789</v>
      </c>
      <c r="P169" s="95">
        <f t="shared" si="44"/>
        <v>608</v>
      </c>
      <c r="Q169" s="95">
        <f t="shared" si="44"/>
        <v>536</v>
      </c>
      <c r="R169" s="180">
        <f>SUM(F169:Q169)</f>
        <v>50889</v>
      </c>
    </row>
    <row r="170" s="77" customFormat="1" ht="24.75" customHeight="1" spans="1:18">
      <c r="A170" s="246" t="s">
        <v>220</v>
      </c>
      <c r="B170" s="119" t="s">
        <v>221</v>
      </c>
      <c r="C170" s="168">
        <f t="shared" ref="C170:C183" si="45">SUM(D170:Q170)</f>
        <v>11281</v>
      </c>
      <c r="D170" s="162"/>
      <c r="E170" s="163"/>
      <c r="F170" s="163">
        <v>4597</v>
      </c>
      <c r="G170" s="163">
        <v>941</v>
      </c>
      <c r="H170" s="163">
        <v>880</v>
      </c>
      <c r="I170" s="163">
        <v>506</v>
      </c>
      <c r="J170" s="163">
        <v>810</v>
      </c>
      <c r="K170" s="163">
        <v>791</v>
      </c>
      <c r="L170" s="163">
        <v>717</v>
      </c>
      <c r="M170" s="163">
        <v>430</v>
      </c>
      <c r="N170" s="163">
        <v>577</v>
      </c>
      <c r="O170" s="163">
        <v>374</v>
      </c>
      <c r="P170" s="163">
        <v>291</v>
      </c>
      <c r="Q170" s="163">
        <v>367</v>
      </c>
      <c r="R170" s="180">
        <f>SUM(F170:Q170)</f>
        <v>11281</v>
      </c>
    </row>
    <row r="171" s="77" customFormat="1" ht="24.75" customHeight="1" spans="1:18">
      <c r="A171" s="246" t="s">
        <v>222</v>
      </c>
      <c r="B171" s="118" t="s">
        <v>223</v>
      </c>
      <c r="C171" s="168">
        <f t="shared" si="45"/>
        <v>91</v>
      </c>
      <c r="D171" s="162">
        <v>34</v>
      </c>
      <c r="E171" s="163"/>
      <c r="F171" s="163">
        <v>8</v>
      </c>
      <c r="G171" s="163">
        <v>8</v>
      </c>
      <c r="H171" s="163">
        <v>3</v>
      </c>
      <c r="I171" s="163">
        <v>4</v>
      </c>
      <c r="J171" s="163">
        <v>4</v>
      </c>
      <c r="K171" s="163">
        <v>4</v>
      </c>
      <c r="L171" s="163">
        <v>4</v>
      </c>
      <c r="M171" s="163">
        <v>2</v>
      </c>
      <c r="N171" s="163">
        <v>2</v>
      </c>
      <c r="O171" s="163">
        <v>9</v>
      </c>
      <c r="P171" s="163">
        <v>4</v>
      </c>
      <c r="Q171" s="163">
        <v>5</v>
      </c>
      <c r="R171" s="180">
        <f t="shared" ref="R171:R183" si="46">SUM(F171:Q171)</f>
        <v>57</v>
      </c>
    </row>
    <row r="172" s="77" customFormat="1" ht="24.75" customHeight="1" spans="1:18">
      <c r="A172" s="246" t="s">
        <v>224</v>
      </c>
      <c r="B172" s="119" t="s">
        <v>225</v>
      </c>
      <c r="C172" s="168">
        <f t="shared" si="45"/>
        <v>22659</v>
      </c>
      <c r="D172" s="162"/>
      <c r="E172" s="163"/>
      <c r="F172" s="163">
        <v>2690</v>
      </c>
      <c r="G172" s="163">
        <v>11605</v>
      </c>
      <c r="H172" s="163">
        <v>215</v>
      </c>
      <c r="I172" s="163">
        <v>1040</v>
      </c>
      <c r="J172" s="163">
        <v>3501</v>
      </c>
      <c r="K172" s="163">
        <v>1044</v>
      </c>
      <c r="L172" s="163">
        <v>268</v>
      </c>
      <c r="M172" s="163">
        <v>287</v>
      </c>
      <c r="N172" s="163">
        <v>778</v>
      </c>
      <c r="O172" s="163">
        <v>1117</v>
      </c>
      <c r="P172" s="163">
        <v>114</v>
      </c>
      <c r="Q172" s="163"/>
      <c r="R172" s="180">
        <f t="shared" si="46"/>
        <v>22659</v>
      </c>
    </row>
    <row r="173" s="77" customFormat="1" ht="24.75" customHeight="1" spans="1:18">
      <c r="A173" s="246" t="s">
        <v>226</v>
      </c>
      <c r="B173" s="118" t="s">
        <v>227</v>
      </c>
      <c r="C173" s="168">
        <f t="shared" si="45"/>
        <v>11847</v>
      </c>
      <c r="D173" s="162"/>
      <c r="E173" s="163"/>
      <c r="F173" s="163">
        <v>8101</v>
      </c>
      <c r="G173" s="163"/>
      <c r="H173" s="163"/>
      <c r="I173" s="163"/>
      <c r="J173" s="163"/>
      <c r="K173" s="163">
        <v>3746</v>
      </c>
      <c r="L173" s="163"/>
      <c r="M173" s="163"/>
      <c r="N173" s="163"/>
      <c r="O173" s="163"/>
      <c r="P173" s="163"/>
      <c r="Q173" s="163"/>
      <c r="R173" s="180">
        <f t="shared" si="46"/>
        <v>11847</v>
      </c>
    </row>
    <row r="174" s="77" customFormat="1" ht="24.75" customHeight="1" spans="1:18">
      <c r="A174" s="246" t="s">
        <v>228</v>
      </c>
      <c r="B174" s="118" t="s">
        <v>229</v>
      </c>
      <c r="C174" s="168">
        <f t="shared" si="45"/>
        <v>580</v>
      </c>
      <c r="D174" s="162">
        <v>580</v>
      </c>
      <c r="E174" s="163"/>
      <c r="F174" s="163"/>
      <c r="G174" s="163"/>
      <c r="H174" s="163"/>
      <c r="I174" s="163"/>
      <c r="J174" s="163"/>
      <c r="K174" s="163"/>
      <c r="L174" s="163"/>
      <c r="M174" s="163"/>
      <c r="N174" s="163"/>
      <c r="O174" s="163"/>
      <c r="P174" s="163"/>
      <c r="Q174" s="163"/>
      <c r="R174" s="180">
        <f t="shared" si="46"/>
        <v>0</v>
      </c>
    </row>
    <row r="175" s="78" customFormat="1" ht="24.75" customHeight="1" spans="1:18">
      <c r="A175" s="246" t="s">
        <v>230</v>
      </c>
      <c r="B175" s="118" t="s">
        <v>231</v>
      </c>
      <c r="C175" s="168">
        <f t="shared" si="45"/>
        <v>63</v>
      </c>
      <c r="D175" s="121"/>
      <c r="E175" s="122"/>
      <c r="F175" s="122"/>
      <c r="G175" s="122"/>
      <c r="H175" s="122"/>
      <c r="I175" s="122"/>
      <c r="J175" s="122"/>
      <c r="K175" s="122"/>
      <c r="L175" s="122"/>
      <c r="M175" s="122"/>
      <c r="N175" s="122"/>
      <c r="O175" s="122"/>
      <c r="P175" s="122"/>
      <c r="Q175" s="122">
        <v>63</v>
      </c>
      <c r="R175" s="181">
        <f t="shared" si="46"/>
        <v>63</v>
      </c>
    </row>
    <row r="176" s="78" customFormat="1" ht="24.75" customHeight="1" spans="1:18">
      <c r="A176" s="246" t="s">
        <v>232</v>
      </c>
      <c r="B176" s="118" t="s">
        <v>233</v>
      </c>
      <c r="C176" s="168">
        <f t="shared" si="45"/>
        <v>41</v>
      </c>
      <c r="D176" s="121"/>
      <c r="E176" s="122"/>
      <c r="F176" s="122">
        <v>23</v>
      </c>
      <c r="G176" s="122"/>
      <c r="H176" s="122">
        <v>6</v>
      </c>
      <c r="I176" s="122">
        <v>0</v>
      </c>
      <c r="J176" s="122">
        <v>8</v>
      </c>
      <c r="K176" s="122"/>
      <c r="L176" s="122"/>
      <c r="M176" s="122"/>
      <c r="N176" s="122"/>
      <c r="O176" s="122"/>
      <c r="P176" s="122">
        <v>3</v>
      </c>
      <c r="Q176" s="122">
        <v>1</v>
      </c>
      <c r="R176" s="181">
        <f t="shared" si="46"/>
        <v>41</v>
      </c>
    </row>
    <row r="177" s="77" customFormat="1" ht="24.75" customHeight="1" spans="1:18">
      <c r="A177" s="247" t="s">
        <v>234</v>
      </c>
      <c r="B177" s="93" t="s">
        <v>235</v>
      </c>
      <c r="C177" s="95">
        <f t="shared" si="45"/>
        <v>0</v>
      </c>
      <c r="D177" s="162">
        <v>-2100</v>
      </c>
      <c r="E177" s="163"/>
      <c r="F177" s="163"/>
      <c r="G177" s="163"/>
      <c r="H177" s="248">
        <v>2100</v>
      </c>
      <c r="I177" s="163"/>
      <c r="J177" s="163"/>
      <c r="K177" s="163"/>
      <c r="L177" s="163"/>
      <c r="M177" s="163"/>
      <c r="N177" s="163"/>
      <c r="O177" s="163"/>
      <c r="P177" s="163"/>
      <c r="Q177" s="163"/>
      <c r="R177" s="180">
        <f t="shared" si="46"/>
        <v>2100</v>
      </c>
    </row>
    <row r="178" s="77" customFormat="1" ht="24.75" customHeight="1" spans="1:18">
      <c r="A178" s="247" t="s">
        <v>236</v>
      </c>
      <c r="B178" s="93" t="s">
        <v>237</v>
      </c>
      <c r="C178" s="95">
        <f t="shared" si="45"/>
        <v>0</v>
      </c>
      <c r="D178" s="162">
        <v>-500</v>
      </c>
      <c r="E178" s="163"/>
      <c r="F178" s="163"/>
      <c r="G178" s="163"/>
      <c r="H178" s="248">
        <v>500</v>
      </c>
      <c r="I178" s="163"/>
      <c r="J178" s="163"/>
      <c r="K178" s="163"/>
      <c r="L178" s="163"/>
      <c r="M178" s="163"/>
      <c r="N178" s="163"/>
      <c r="O178" s="163"/>
      <c r="P178" s="163"/>
      <c r="Q178" s="163"/>
      <c r="R178" s="180">
        <f t="shared" si="46"/>
        <v>500</v>
      </c>
    </row>
    <row r="179" s="77" customFormat="1" ht="24.75" customHeight="1" spans="1:18">
      <c r="A179" s="237" t="s">
        <v>238</v>
      </c>
      <c r="B179" s="93" t="s">
        <v>239</v>
      </c>
      <c r="C179" s="95">
        <f t="shared" si="45"/>
        <v>0</v>
      </c>
      <c r="D179" s="162">
        <v>-3</v>
      </c>
      <c r="E179" s="163"/>
      <c r="F179" s="163"/>
      <c r="G179" s="163"/>
      <c r="H179" s="163"/>
      <c r="I179" s="248">
        <v>3</v>
      </c>
      <c r="J179" s="163"/>
      <c r="K179" s="163"/>
      <c r="L179" s="163"/>
      <c r="M179" s="163"/>
      <c r="N179" s="163"/>
      <c r="O179" s="163"/>
      <c r="P179" s="163"/>
      <c r="Q179" s="163"/>
      <c r="R179" s="180">
        <f t="shared" si="46"/>
        <v>3</v>
      </c>
    </row>
    <row r="180" s="77" customFormat="1" ht="24.75" customHeight="1" spans="1:18">
      <c r="A180" s="237" t="s">
        <v>240</v>
      </c>
      <c r="B180" s="93" t="s">
        <v>241</v>
      </c>
      <c r="C180" s="95">
        <f t="shared" si="45"/>
        <v>0</v>
      </c>
      <c r="D180" s="162">
        <v>-493</v>
      </c>
      <c r="E180" s="163"/>
      <c r="F180" s="163"/>
      <c r="G180" s="163"/>
      <c r="H180" s="163">
        <v>191</v>
      </c>
      <c r="I180" s="163"/>
      <c r="J180" s="163"/>
      <c r="K180" s="163">
        <v>214</v>
      </c>
      <c r="L180" s="163"/>
      <c r="M180" s="163"/>
      <c r="N180" s="163"/>
      <c r="O180" s="163">
        <v>88</v>
      </c>
      <c r="P180" s="163"/>
      <c r="Q180" s="163"/>
      <c r="R180" s="180">
        <f t="shared" si="46"/>
        <v>493</v>
      </c>
    </row>
    <row r="181" s="77" customFormat="1" ht="24.75" customHeight="1" spans="1:18">
      <c r="A181" s="237" t="s">
        <v>242</v>
      </c>
      <c r="B181" s="93" t="s">
        <v>243</v>
      </c>
      <c r="C181" s="95">
        <f t="shared" si="45"/>
        <v>0</v>
      </c>
      <c r="D181" s="162">
        <v>-405</v>
      </c>
      <c r="E181" s="163"/>
      <c r="F181" s="163"/>
      <c r="G181" s="163"/>
      <c r="H181" s="163"/>
      <c r="I181" s="163"/>
      <c r="J181" s="163"/>
      <c r="K181" s="163"/>
      <c r="L181" s="163"/>
      <c r="M181" s="163"/>
      <c r="N181" s="163">
        <v>208</v>
      </c>
      <c r="O181" s="163">
        <v>101</v>
      </c>
      <c r="P181" s="163">
        <v>96</v>
      </c>
      <c r="Q181" s="163"/>
      <c r="R181" s="180">
        <f t="shared" si="46"/>
        <v>405</v>
      </c>
    </row>
    <row r="182" s="77" customFormat="1" ht="24.75" customHeight="1" spans="1:18">
      <c r="A182" s="237" t="s">
        <v>244</v>
      </c>
      <c r="B182" s="93" t="s">
        <v>245</v>
      </c>
      <c r="C182" s="95">
        <f t="shared" si="45"/>
        <v>0</v>
      </c>
      <c r="D182" s="162">
        <v>-40</v>
      </c>
      <c r="E182" s="163"/>
      <c r="F182" s="163"/>
      <c r="G182" s="163"/>
      <c r="H182" s="163"/>
      <c r="I182" s="163"/>
      <c r="J182" s="248">
        <v>40</v>
      </c>
      <c r="K182" s="163"/>
      <c r="L182" s="163"/>
      <c r="M182" s="163"/>
      <c r="N182" s="163"/>
      <c r="O182" s="163"/>
      <c r="P182" s="163"/>
      <c r="Q182" s="163"/>
      <c r="R182" s="180">
        <f t="shared" si="46"/>
        <v>40</v>
      </c>
    </row>
    <row r="183" s="78" customFormat="1" ht="24.75" customHeight="1" spans="1:18">
      <c r="A183" s="249" t="s">
        <v>246</v>
      </c>
      <c r="B183" s="118" t="s">
        <v>247</v>
      </c>
      <c r="C183" s="168">
        <f t="shared" si="45"/>
        <v>0</v>
      </c>
      <c r="D183" s="121">
        <v>-1400</v>
      </c>
      <c r="E183" s="122"/>
      <c r="F183" s="122">
        <v>200</v>
      </c>
      <c r="G183" s="122">
        <v>200</v>
      </c>
      <c r="H183" s="122">
        <v>100</v>
      </c>
      <c r="I183" s="122">
        <v>100</v>
      </c>
      <c r="J183" s="122">
        <v>100</v>
      </c>
      <c r="K183" s="122">
        <v>100</v>
      </c>
      <c r="L183" s="122">
        <v>100</v>
      </c>
      <c r="M183" s="122">
        <v>100</v>
      </c>
      <c r="N183" s="122">
        <v>100</v>
      </c>
      <c r="O183" s="122">
        <v>100</v>
      </c>
      <c r="P183" s="122">
        <v>100</v>
      </c>
      <c r="Q183" s="122">
        <v>100</v>
      </c>
      <c r="R183" s="181">
        <f t="shared" si="46"/>
        <v>1400</v>
      </c>
    </row>
    <row r="184" s="78" customFormat="1" ht="24.75" customHeight="1" spans="1:18">
      <c r="A184" s="249"/>
      <c r="B184" s="118"/>
      <c r="C184" s="168"/>
      <c r="D184" s="121"/>
      <c r="E184" s="122"/>
      <c r="F184" s="122"/>
      <c r="G184" s="122"/>
      <c r="H184" s="122"/>
      <c r="I184" s="122"/>
      <c r="J184" s="122"/>
      <c r="K184" s="122"/>
      <c r="L184" s="122"/>
      <c r="M184" s="122"/>
      <c r="N184" s="122"/>
      <c r="O184" s="122"/>
      <c r="P184" s="122"/>
      <c r="Q184" s="122"/>
      <c r="R184" s="181"/>
    </row>
    <row r="185" s="77" customFormat="1" ht="24.75" customHeight="1" spans="1:18">
      <c r="A185" s="93" t="s">
        <v>248</v>
      </c>
      <c r="B185" s="93"/>
      <c r="C185" s="95">
        <f>SUM(D185:Q185)</f>
        <v>359</v>
      </c>
      <c r="D185" s="162">
        <f>SUM(D186:D187)</f>
        <v>-184</v>
      </c>
      <c r="E185" s="163">
        <f t="shared" ref="E185:R185" si="47">SUM(E186:E187)</f>
        <v>0</v>
      </c>
      <c r="F185" s="163">
        <f t="shared" si="47"/>
        <v>200</v>
      </c>
      <c r="G185" s="163">
        <f t="shared" si="47"/>
        <v>44</v>
      </c>
      <c r="H185" s="163">
        <f t="shared" si="47"/>
        <v>32</v>
      </c>
      <c r="I185" s="163">
        <f t="shared" si="47"/>
        <v>22</v>
      </c>
      <c r="J185" s="163">
        <f t="shared" si="47"/>
        <v>83</v>
      </c>
      <c r="K185" s="163">
        <f t="shared" si="47"/>
        <v>27</v>
      </c>
      <c r="L185" s="163">
        <f t="shared" si="47"/>
        <v>16</v>
      </c>
      <c r="M185" s="163">
        <f t="shared" si="47"/>
        <v>54</v>
      </c>
      <c r="N185" s="163">
        <f t="shared" si="47"/>
        <v>7</v>
      </c>
      <c r="O185" s="163">
        <f t="shared" si="47"/>
        <v>27</v>
      </c>
      <c r="P185" s="163">
        <f t="shared" si="47"/>
        <v>14</v>
      </c>
      <c r="Q185" s="163">
        <f t="shared" si="47"/>
        <v>17</v>
      </c>
      <c r="R185" s="266">
        <f t="shared" si="47"/>
        <v>543</v>
      </c>
    </row>
    <row r="186" s="73" customFormat="1" ht="24.75" customHeight="1" spans="1:18">
      <c r="A186" s="118" t="s">
        <v>249</v>
      </c>
      <c r="B186" s="119"/>
      <c r="C186" s="122">
        <f>SUM(D186:Q186)</f>
        <v>359</v>
      </c>
      <c r="D186" s="111"/>
      <c r="E186" s="168"/>
      <c r="F186" s="122">
        <v>16</v>
      </c>
      <c r="G186" s="122">
        <v>44</v>
      </c>
      <c r="H186" s="122">
        <v>32</v>
      </c>
      <c r="I186" s="122">
        <v>22</v>
      </c>
      <c r="J186" s="122">
        <v>83</v>
      </c>
      <c r="K186" s="122">
        <v>27</v>
      </c>
      <c r="L186" s="122">
        <v>16</v>
      </c>
      <c r="M186" s="122">
        <v>54</v>
      </c>
      <c r="N186" s="122">
        <v>7</v>
      </c>
      <c r="O186" s="122">
        <v>27</v>
      </c>
      <c r="P186" s="122">
        <v>14</v>
      </c>
      <c r="Q186" s="122">
        <v>17</v>
      </c>
      <c r="R186" s="181">
        <f t="shared" ref="R186:R197" si="48">SUM(F186:Q186)</f>
        <v>359</v>
      </c>
    </row>
    <row r="187" s="77" customFormat="1" ht="24.75" customHeight="1" spans="1:18">
      <c r="A187" s="250" t="s">
        <v>250</v>
      </c>
      <c r="B187" s="93" t="s">
        <v>239</v>
      </c>
      <c r="C187" s="95">
        <f>SUM(D187:Q187)</f>
        <v>0</v>
      </c>
      <c r="D187" s="162">
        <v>-184</v>
      </c>
      <c r="E187" s="163"/>
      <c r="F187" s="248">
        <v>184</v>
      </c>
      <c r="G187" s="163"/>
      <c r="H187" s="163"/>
      <c r="I187" s="163"/>
      <c r="J187" s="163"/>
      <c r="K187" s="163"/>
      <c r="L187" s="163"/>
      <c r="M187" s="163"/>
      <c r="N187" s="163"/>
      <c r="O187" s="163"/>
      <c r="P187" s="163"/>
      <c r="Q187" s="163"/>
      <c r="R187" s="180">
        <f t="shared" si="48"/>
        <v>184</v>
      </c>
    </row>
    <row r="188" s="77" customFormat="1" ht="24.75" customHeight="1" spans="1:18">
      <c r="A188" s="250"/>
      <c r="B188" s="93"/>
      <c r="C188" s="95"/>
      <c r="D188" s="162"/>
      <c r="E188" s="163"/>
      <c r="F188" s="248"/>
      <c r="G188" s="163"/>
      <c r="H188" s="163"/>
      <c r="I188" s="163"/>
      <c r="J188" s="163"/>
      <c r="K188" s="163"/>
      <c r="L188" s="163"/>
      <c r="M188" s="163"/>
      <c r="N188" s="163"/>
      <c r="O188" s="163"/>
      <c r="P188" s="163"/>
      <c r="Q188" s="163"/>
      <c r="R188" s="180"/>
    </row>
    <row r="189" s="62" customFormat="1" ht="24.75" customHeight="1" spans="1:18">
      <c r="A189" s="93" t="s">
        <v>251</v>
      </c>
      <c r="B189" s="94"/>
      <c r="C189" s="163" t="e">
        <f t="shared" ref="C189:C197" si="49">SUM(D189:Q189)</f>
        <v>#VALUE!</v>
      </c>
      <c r="D189" s="96" t="e">
        <f t="shared" ref="D189:Q189" si="50">D4-D166</f>
        <v>#VALUE!</v>
      </c>
      <c r="E189" s="95" t="e">
        <f t="shared" si="50"/>
        <v>#VALUE!</v>
      </c>
      <c r="F189" s="95" t="e">
        <f t="shared" si="50"/>
        <v>#VALUE!</v>
      </c>
      <c r="G189" s="142" t="e">
        <f t="shared" si="50"/>
        <v>#VALUE!</v>
      </c>
      <c r="H189" s="142" t="e">
        <f t="shared" si="50"/>
        <v>#VALUE!</v>
      </c>
      <c r="I189" s="260" t="e">
        <f t="shared" si="50"/>
        <v>#VALUE!</v>
      </c>
      <c r="J189" s="260" t="e">
        <f t="shared" si="50"/>
        <v>#VALUE!</v>
      </c>
      <c r="K189" s="260" t="e">
        <f t="shared" si="50"/>
        <v>#VALUE!</v>
      </c>
      <c r="L189" s="260" t="e">
        <f t="shared" si="50"/>
        <v>#VALUE!</v>
      </c>
      <c r="M189" s="142" t="e">
        <f t="shared" si="50"/>
        <v>#VALUE!</v>
      </c>
      <c r="N189" s="142" t="e">
        <f t="shared" si="50"/>
        <v>#VALUE!</v>
      </c>
      <c r="O189" s="142" t="e">
        <f t="shared" si="50"/>
        <v>#VALUE!</v>
      </c>
      <c r="P189" s="142" t="e">
        <f t="shared" si="50"/>
        <v>#VALUE!</v>
      </c>
      <c r="Q189" s="142" t="e">
        <f t="shared" si="50"/>
        <v>#VALUE!</v>
      </c>
      <c r="R189" s="180" t="e">
        <f t="shared" si="48"/>
        <v>#VALUE!</v>
      </c>
    </row>
    <row r="190" s="62" customFormat="1" ht="24.75" customHeight="1" spans="1:18">
      <c r="A190" s="93"/>
      <c r="B190" s="94"/>
      <c r="C190" s="95"/>
      <c r="D190" s="96"/>
      <c r="E190" s="95">
        <v>38923</v>
      </c>
      <c r="F190" s="95">
        <v>615530</v>
      </c>
      <c r="G190" s="95"/>
      <c r="H190" s="95"/>
      <c r="I190" s="95"/>
      <c r="J190" s="95"/>
      <c r="K190" s="95"/>
      <c r="L190" s="95"/>
      <c r="M190" s="95"/>
      <c r="N190" s="95"/>
      <c r="O190" s="95"/>
      <c r="P190" s="95"/>
      <c r="Q190" s="95"/>
      <c r="R190" s="180">
        <f t="shared" si="48"/>
        <v>615530</v>
      </c>
    </row>
    <row r="191" s="62" customFormat="1" ht="24.75" customHeight="1" spans="1:18">
      <c r="A191" s="93" t="s">
        <v>252</v>
      </c>
      <c r="B191" s="94">
        <v>0</v>
      </c>
      <c r="C191" s="95">
        <f t="shared" si="49"/>
        <v>6163989</v>
      </c>
      <c r="D191" s="251">
        <v>470645</v>
      </c>
      <c r="E191" s="251">
        <v>-46939</v>
      </c>
      <c r="F191" s="252">
        <v>645530</v>
      </c>
      <c r="G191" s="253">
        <v>1033041</v>
      </c>
      <c r="H191" s="253">
        <v>437464</v>
      </c>
      <c r="I191" s="253">
        <v>384727</v>
      </c>
      <c r="J191" s="253">
        <v>669590</v>
      </c>
      <c r="K191" s="253">
        <v>516698</v>
      </c>
      <c r="L191" s="253">
        <v>521890</v>
      </c>
      <c r="M191" s="253">
        <v>320629</v>
      </c>
      <c r="N191" s="253">
        <v>249297</v>
      </c>
      <c r="O191" s="253">
        <v>393388</v>
      </c>
      <c r="P191" s="253">
        <v>283607</v>
      </c>
      <c r="Q191" s="253">
        <v>284422</v>
      </c>
      <c r="R191" s="180">
        <f t="shared" si="48"/>
        <v>5740283</v>
      </c>
    </row>
    <row r="192" s="62" customFormat="1" ht="24.75" customHeight="1" spans="1:18">
      <c r="A192" s="254"/>
      <c r="B192" s="94"/>
      <c r="C192" s="255"/>
      <c r="D192" s="256"/>
      <c r="E192" s="257"/>
      <c r="F192" s="245"/>
      <c r="G192" s="245"/>
      <c r="H192" s="245"/>
      <c r="I192" s="245"/>
      <c r="J192" s="245"/>
      <c r="K192" s="245"/>
      <c r="L192" s="245"/>
      <c r="M192" s="245"/>
      <c r="N192" s="245"/>
      <c r="O192" s="245"/>
      <c r="P192" s="245"/>
      <c r="Q192" s="245"/>
      <c r="R192" s="180"/>
    </row>
    <row r="193" s="62" customFormat="1" ht="24.75" customHeight="1" spans="1:18">
      <c r="A193" s="93" t="s">
        <v>256</v>
      </c>
      <c r="B193" s="94"/>
      <c r="C193" s="95">
        <f t="shared" si="49"/>
        <v>336075</v>
      </c>
      <c r="D193" s="244">
        <v>304579</v>
      </c>
      <c r="E193" s="268">
        <v>-85862</v>
      </c>
      <c r="F193" s="268">
        <v>84337</v>
      </c>
      <c r="G193" s="269">
        <v>38901</v>
      </c>
      <c r="H193" s="269">
        <v>16173</v>
      </c>
      <c r="I193" s="269">
        <v>-6571</v>
      </c>
      <c r="J193" s="269">
        <v>5048</v>
      </c>
      <c r="K193" s="269">
        <v>-37117</v>
      </c>
      <c r="L193" s="269">
        <v>15107</v>
      </c>
      <c r="M193" s="269">
        <v>-153</v>
      </c>
      <c r="N193" s="269">
        <v>6967</v>
      </c>
      <c r="O193" s="269">
        <v>-15579</v>
      </c>
      <c r="P193" s="269">
        <v>-2324</v>
      </c>
      <c r="Q193" s="269">
        <v>12569</v>
      </c>
      <c r="R193" s="180">
        <f t="shared" si="48"/>
        <v>117358</v>
      </c>
    </row>
    <row r="194" s="62" customFormat="1" ht="24.75" customHeight="1" spans="1:18">
      <c r="A194" s="93"/>
      <c r="B194" s="94"/>
      <c r="C194" s="95">
        <f t="shared" si="49"/>
        <v>0</v>
      </c>
      <c r="D194" s="244"/>
      <c r="E194" s="105"/>
      <c r="F194" s="105"/>
      <c r="G194" s="95"/>
      <c r="H194" s="95"/>
      <c r="I194" s="95"/>
      <c r="J194" s="95"/>
      <c r="K194" s="95"/>
      <c r="L194" s="95"/>
      <c r="M194" s="95"/>
      <c r="N194" s="95"/>
      <c r="O194" s="95"/>
      <c r="P194" s="95"/>
      <c r="Q194" s="95"/>
      <c r="R194" s="180">
        <f t="shared" si="48"/>
        <v>0</v>
      </c>
    </row>
    <row r="195" s="62" customFormat="1" ht="24.75" customHeight="1" spans="1:18">
      <c r="A195" s="93" t="s">
        <v>257</v>
      </c>
      <c r="B195" s="94"/>
      <c r="C195" s="95">
        <f t="shared" si="49"/>
        <v>42627</v>
      </c>
      <c r="D195" s="244">
        <f t="shared" ref="D195:Q195" si="51">SUM(D196:D197)</f>
        <v>0</v>
      </c>
      <c r="E195" s="105">
        <f t="shared" si="51"/>
        <v>0</v>
      </c>
      <c r="F195" s="105">
        <f t="shared" si="51"/>
        <v>10814</v>
      </c>
      <c r="G195" s="95">
        <f t="shared" si="51"/>
        <v>12598</v>
      </c>
      <c r="H195" s="95">
        <f t="shared" si="51"/>
        <v>1326</v>
      </c>
      <c r="I195" s="95">
        <f t="shared" si="51"/>
        <v>1575</v>
      </c>
      <c r="J195" s="95">
        <f t="shared" si="51"/>
        <v>4446</v>
      </c>
      <c r="K195" s="95">
        <f t="shared" si="51"/>
        <v>5827</v>
      </c>
      <c r="L195" s="95">
        <f t="shared" si="51"/>
        <v>1005</v>
      </c>
      <c r="M195" s="95">
        <f t="shared" si="51"/>
        <v>773</v>
      </c>
      <c r="N195" s="95">
        <f t="shared" si="51"/>
        <v>1572</v>
      </c>
      <c r="O195" s="95">
        <f t="shared" si="51"/>
        <v>1716</v>
      </c>
      <c r="P195" s="95">
        <f t="shared" si="51"/>
        <v>522</v>
      </c>
      <c r="Q195" s="95">
        <f t="shared" si="51"/>
        <v>453</v>
      </c>
      <c r="R195" s="180">
        <f t="shared" si="48"/>
        <v>42627</v>
      </c>
    </row>
    <row r="196" s="62" customFormat="1" ht="24.75" customHeight="1" spans="1:18">
      <c r="A196" s="93" t="s">
        <v>217</v>
      </c>
      <c r="B196" s="94" t="s">
        <v>258</v>
      </c>
      <c r="C196" s="95">
        <f t="shared" si="49"/>
        <v>42268</v>
      </c>
      <c r="D196" s="244"/>
      <c r="E196" s="105"/>
      <c r="F196" s="105">
        <v>10798</v>
      </c>
      <c r="G196" s="95">
        <v>12554</v>
      </c>
      <c r="H196" s="95">
        <v>1294</v>
      </c>
      <c r="I196" s="95">
        <v>1553</v>
      </c>
      <c r="J196" s="95">
        <v>4363</v>
      </c>
      <c r="K196" s="95">
        <v>5800</v>
      </c>
      <c r="L196" s="95">
        <v>989</v>
      </c>
      <c r="M196" s="95">
        <v>719</v>
      </c>
      <c r="N196" s="95">
        <v>1565</v>
      </c>
      <c r="O196" s="95">
        <v>1689</v>
      </c>
      <c r="P196" s="95">
        <v>508</v>
      </c>
      <c r="Q196" s="95">
        <v>436</v>
      </c>
      <c r="R196" s="180">
        <f t="shared" si="48"/>
        <v>42268</v>
      </c>
    </row>
    <row r="197" s="77" customFormat="1" ht="24.75" customHeight="1" spans="1:18">
      <c r="A197" s="93" t="s">
        <v>259</v>
      </c>
      <c r="B197" s="94"/>
      <c r="C197" s="95">
        <f t="shared" si="49"/>
        <v>359</v>
      </c>
      <c r="D197" s="270"/>
      <c r="E197" s="271"/>
      <c r="F197" s="271">
        <v>16</v>
      </c>
      <c r="G197" s="163">
        <v>44</v>
      </c>
      <c r="H197" s="163">
        <v>32</v>
      </c>
      <c r="I197" s="163">
        <v>22</v>
      </c>
      <c r="J197" s="163">
        <v>83</v>
      </c>
      <c r="K197" s="163">
        <v>27</v>
      </c>
      <c r="L197" s="163">
        <v>16</v>
      </c>
      <c r="M197" s="163">
        <v>54</v>
      </c>
      <c r="N197" s="163">
        <v>7</v>
      </c>
      <c r="O197" s="163">
        <v>27</v>
      </c>
      <c r="P197" s="163">
        <v>14</v>
      </c>
      <c r="Q197" s="163">
        <v>17</v>
      </c>
      <c r="R197" s="180">
        <f t="shared" si="48"/>
        <v>359</v>
      </c>
    </row>
    <row r="198" s="77" customFormat="1" ht="24.75" customHeight="1" spans="1:18">
      <c r="A198" s="93"/>
      <c r="B198" s="93"/>
      <c r="C198" s="95"/>
      <c r="D198" s="272"/>
      <c r="E198" s="271"/>
      <c r="F198" s="271"/>
      <c r="G198" s="163"/>
      <c r="H198" s="163"/>
      <c r="I198" s="163"/>
      <c r="J198" s="163"/>
      <c r="K198" s="163"/>
      <c r="L198" s="163"/>
      <c r="M198" s="163"/>
      <c r="N198" s="163"/>
      <c r="O198" s="163"/>
      <c r="P198" s="163"/>
      <c r="Q198" s="163"/>
      <c r="R198" s="180"/>
    </row>
    <row r="199" s="62" customFormat="1" ht="24.75" customHeight="1" spans="1:18">
      <c r="A199" s="93" t="s">
        <v>260</v>
      </c>
      <c r="B199" s="94"/>
      <c r="C199" s="255" t="e">
        <f t="shared" ref="C199:Q199" si="52">C191-C189-C195</f>
        <v>#VALUE!</v>
      </c>
      <c r="D199" s="268" t="e">
        <f t="shared" si="52"/>
        <v>#VALUE!</v>
      </c>
      <c r="E199" s="268" t="e">
        <f t="shared" si="52"/>
        <v>#VALUE!</v>
      </c>
      <c r="F199" s="268" t="e">
        <f t="shared" si="52"/>
        <v>#VALUE!</v>
      </c>
      <c r="G199" s="255" t="e">
        <f t="shared" si="52"/>
        <v>#VALUE!</v>
      </c>
      <c r="H199" s="255" t="e">
        <f t="shared" si="52"/>
        <v>#VALUE!</v>
      </c>
      <c r="I199" s="255" t="e">
        <f t="shared" si="52"/>
        <v>#VALUE!</v>
      </c>
      <c r="J199" s="255" t="e">
        <f t="shared" si="52"/>
        <v>#VALUE!</v>
      </c>
      <c r="K199" s="255" t="e">
        <f t="shared" si="52"/>
        <v>#VALUE!</v>
      </c>
      <c r="L199" s="255" t="e">
        <f t="shared" si="52"/>
        <v>#VALUE!</v>
      </c>
      <c r="M199" s="255" t="e">
        <f t="shared" si="52"/>
        <v>#VALUE!</v>
      </c>
      <c r="N199" s="255" t="e">
        <f t="shared" si="52"/>
        <v>#VALUE!</v>
      </c>
      <c r="O199" s="255" t="e">
        <f t="shared" si="52"/>
        <v>#VALUE!</v>
      </c>
      <c r="P199" s="255" t="e">
        <f t="shared" si="52"/>
        <v>#VALUE!</v>
      </c>
      <c r="Q199" s="255" t="e">
        <f t="shared" si="52"/>
        <v>#VALUE!</v>
      </c>
      <c r="R199" s="180" t="e">
        <f t="shared" ref="R199:R212" si="53">SUM(F199:Q199)</f>
        <v>#VALUE!</v>
      </c>
    </row>
    <row r="200" s="62" customFormat="1" ht="24.75" customHeight="1" spans="1:18">
      <c r="A200" s="93" t="s">
        <v>271</v>
      </c>
      <c r="B200" s="94"/>
      <c r="C200" s="255" t="e">
        <f t="shared" ref="C200:C208" si="54">SUM(D200:Q200)</f>
        <v>#VALUE!</v>
      </c>
      <c r="D200" s="273" t="e">
        <f t="shared" ref="D200:Q200" si="55">D199-D201</f>
        <v>#VALUE!</v>
      </c>
      <c r="E200" s="273" t="e">
        <f t="shared" si="55"/>
        <v>#VALUE!</v>
      </c>
      <c r="F200" s="273" t="e">
        <f t="shared" si="55"/>
        <v>#VALUE!</v>
      </c>
      <c r="G200" s="257" t="e">
        <f t="shared" si="55"/>
        <v>#VALUE!</v>
      </c>
      <c r="H200" s="257" t="e">
        <f t="shared" si="55"/>
        <v>#VALUE!</v>
      </c>
      <c r="I200" s="257" t="e">
        <f t="shared" si="55"/>
        <v>#VALUE!</v>
      </c>
      <c r="J200" s="257" t="e">
        <f t="shared" si="55"/>
        <v>#VALUE!</v>
      </c>
      <c r="K200" s="257" t="e">
        <f t="shared" si="55"/>
        <v>#VALUE!</v>
      </c>
      <c r="L200" s="257" t="e">
        <f t="shared" si="55"/>
        <v>#VALUE!</v>
      </c>
      <c r="M200" s="257" t="e">
        <f t="shared" si="55"/>
        <v>#VALUE!</v>
      </c>
      <c r="N200" s="257" t="e">
        <f t="shared" si="55"/>
        <v>#VALUE!</v>
      </c>
      <c r="O200" s="257" t="e">
        <f t="shared" si="55"/>
        <v>#VALUE!</v>
      </c>
      <c r="P200" s="257" t="e">
        <f t="shared" si="55"/>
        <v>#VALUE!</v>
      </c>
      <c r="Q200" s="257" t="e">
        <f t="shared" si="55"/>
        <v>#VALUE!</v>
      </c>
      <c r="R200" s="180" t="e">
        <f t="shared" si="53"/>
        <v>#VALUE!</v>
      </c>
    </row>
    <row r="201" s="62" customFormat="1" ht="24.75" customHeight="1" spans="1:18">
      <c r="A201" s="93" t="s">
        <v>272</v>
      </c>
      <c r="B201" s="94"/>
      <c r="C201" s="95">
        <f t="shared" si="54"/>
        <v>336075</v>
      </c>
      <c r="D201" s="244">
        <v>304579</v>
      </c>
      <c r="E201" s="268">
        <v>-85862</v>
      </c>
      <c r="F201" s="268">
        <v>84337</v>
      </c>
      <c r="G201" s="269">
        <v>38901</v>
      </c>
      <c r="H201" s="269">
        <v>16173</v>
      </c>
      <c r="I201" s="269">
        <v>-6571</v>
      </c>
      <c r="J201" s="269">
        <v>5048</v>
      </c>
      <c r="K201" s="269">
        <v>-37117</v>
      </c>
      <c r="L201" s="269">
        <v>15107</v>
      </c>
      <c r="M201" s="269">
        <v>-153</v>
      </c>
      <c r="N201" s="269">
        <v>6967</v>
      </c>
      <c r="O201" s="269">
        <v>-15579</v>
      </c>
      <c r="P201" s="269">
        <v>-2324</v>
      </c>
      <c r="Q201" s="269">
        <v>12569</v>
      </c>
      <c r="R201" s="180"/>
    </row>
    <row r="202" s="62" customFormat="1" ht="24.75" customHeight="1" spans="1:18">
      <c r="A202" s="93"/>
      <c r="B202" s="94"/>
      <c r="C202" s="163"/>
      <c r="D202" s="96"/>
      <c r="E202" s="95"/>
      <c r="F202" s="95"/>
      <c r="G202" s="95"/>
      <c r="H202" s="95"/>
      <c r="I202" s="95"/>
      <c r="J202" s="95"/>
      <c r="K202" s="95"/>
      <c r="L202" s="95"/>
      <c r="M202" s="95"/>
      <c r="N202" s="95"/>
      <c r="O202" s="95"/>
      <c r="P202" s="95"/>
      <c r="Q202" s="95"/>
      <c r="R202" s="180"/>
    </row>
    <row r="203" s="62" customFormat="1" ht="24.75" customHeight="1" spans="1:18">
      <c r="A203" s="93" t="s">
        <v>261</v>
      </c>
      <c r="B203" s="94"/>
      <c r="C203" s="163">
        <f t="shared" ref="C203:Q203" si="56">C204+C210</f>
        <v>1192000</v>
      </c>
      <c r="D203" s="96">
        <f t="shared" si="56"/>
        <v>22000</v>
      </c>
      <c r="E203" s="95">
        <f t="shared" si="56"/>
        <v>0</v>
      </c>
      <c r="F203" s="95">
        <f t="shared" si="56"/>
        <v>269860</v>
      </c>
      <c r="G203" s="95">
        <f t="shared" si="56"/>
        <v>126583</v>
      </c>
      <c r="H203" s="95">
        <f t="shared" si="56"/>
        <v>86837</v>
      </c>
      <c r="I203" s="95">
        <f t="shared" si="56"/>
        <v>64230</v>
      </c>
      <c r="J203" s="95">
        <f t="shared" si="56"/>
        <v>27725</v>
      </c>
      <c r="K203" s="95">
        <f t="shared" si="56"/>
        <v>81030</v>
      </c>
      <c r="L203" s="95">
        <f t="shared" si="56"/>
        <v>214100</v>
      </c>
      <c r="M203" s="95">
        <f t="shared" si="56"/>
        <v>59530</v>
      </c>
      <c r="N203" s="95">
        <f t="shared" si="56"/>
        <v>45505</v>
      </c>
      <c r="O203" s="95">
        <f t="shared" si="56"/>
        <v>54680</v>
      </c>
      <c r="P203" s="95">
        <f t="shared" si="56"/>
        <v>95860</v>
      </c>
      <c r="Q203" s="95">
        <f t="shared" si="56"/>
        <v>44060</v>
      </c>
      <c r="R203" s="180">
        <f t="shared" si="53"/>
        <v>1170000</v>
      </c>
    </row>
    <row r="204" s="62" customFormat="1" ht="24.75" customHeight="1" spans="1:18">
      <c r="A204" s="93" t="s">
        <v>262</v>
      </c>
      <c r="B204" s="94"/>
      <c r="C204" s="163">
        <f t="shared" ref="C204:Q204" si="57">C205+C206</f>
        <v>351000</v>
      </c>
      <c r="D204" s="162">
        <f t="shared" si="57"/>
        <v>22000</v>
      </c>
      <c r="E204" s="163">
        <f t="shared" si="57"/>
        <v>0</v>
      </c>
      <c r="F204" s="163">
        <f t="shared" si="57"/>
        <v>147860</v>
      </c>
      <c r="G204" s="163">
        <f t="shared" si="57"/>
        <v>22583</v>
      </c>
      <c r="H204" s="163">
        <f t="shared" si="57"/>
        <v>19837</v>
      </c>
      <c r="I204" s="163">
        <f t="shared" si="57"/>
        <v>14230</v>
      </c>
      <c r="J204" s="163">
        <f t="shared" si="57"/>
        <v>21725</v>
      </c>
      <c r="K204" s="163">
        <f t="shared" si="57"/>
        <v>18030</v>
      </c>
      <c r="L204" s="163">
        <f t="shared" si="57"/>
        <v>20100</v>
      </c>
      <c r="M204" s="163">
        <f t="shared" si="57"/>
        <v>12530</v>
      </c>
      <c r="N204" s="163">
        <f t="shared" si="57"/>
        <v>19505</v>
      </c>
      <c r="O204" s="163">
        <f t="shared" si="57"/>
        <v>12680</v>
      </c>
      <c r="P204" s="163">
        <f t="shared" si="57"/>
        <v>15860</v>
      </c>
      <c r="Q204" s="163">
        <f t="shared" si="57"/>
        <v>4060</v>
      </c>
      <c r="R204" s="180">
        <f t="shared" si="53"/>
        <v>329000</v>
      </c>
    </row>
    <row r="205" s="62" customFormat="1" ht="24.75" customHeight="1" spans="1:18">
      <c r="A205" s="93" t="s">
        <v>263</v>
      </c>
      <c r="B205" s="94"/>
      <c r="C205" s="163">
        <f t="shared" si="54"/>
        <v>296000</v>
      </c>
      <c r="D205" s="274">
        <v>22000</v>
      </c>
      <c r="E205" s="275"/>
      <c r="F205" s="275">
        <v>139660</v>
      </c>
      <c r="G205" s="275">
        <v>11083</v>
      </c>
      <c r="H205" s="275">
        <v>14737</v>
      </c>
      <c r="I205" s="275">
        <v>10630</v>
      </c>
      <c r="J205" s="275">
        <v>11725</v>
      </c>
      <c r="K205" s="275">
        <v>12830</v>
      </c>
      <c r="L205" s="275">
        <v>17100</v>
      </c>
      <c r="M205" s="275">
        <v>9830</v>
      </c>
      <c r="N205" s="275">
        <v>15505</v>
      </c>
      <c r="O205" s="275">
        <v>10980</v>
      </c>
      <c r="P205" s="275">
        <v>15860</v>
      </c>
      <c r="Q205" s="275">
        <v>4060</v>
      </c>
      <c r="R205" s="180">
        <f t="shared" si="53"/>
        <v>274000</v>
      </c>
    </row>
    <row r="206" s="62" customFormat="1" ht="24.75" customHeight="1" spans="1:18">
      <c r="A206" s="93" t="s">
        <v>264</v>
      </c>
      <c r="B206" s="94"/>
      <c r="C206" s="163">
        <f t="shared" si="54"/>
        <v>55000</v>
      </c>
      <c r="D206" s="276">
        <f t="shared" ref="D206:Q206" si="58">SUM(D207:D208)</f>
        <v>0</v>
      </c>
      <c r="E206" s="275">
        <v>0</v>
      </c>
      <c r="F206" s="275">
        <f t="shared" si="58"/>
        <v>8200</v>
      </c>
      <c r="G206" s="275">
        <f t="shared" si="58"/>
        <v>11500</v>
      </c>
      <c r="H206" s="275">
        <f t="shared" si="58"/>
        <v>5100</v>
      </c>
      <c r="I206" s="275">
        <f t="shared" si="58"/>
        <v>3600</v>
      </c>
      <c r="J206" s="275">
        <f t="shared" si="58"/>
        <v>10000</v>
      </c>
      <c r="K206" s="275">
        <f t="shared" si="58"/>
        <v>5200</v>
      </c>
      <c r="L206" s="275">
        <f t="shared" si="58"/>
        <v>3000</v>
      </c>
      <c r="M206" s="275">
        <f t="shared" si="58"/>
        <v>2700</v>
      </c>
      <c r="N206" s="275">
        <f t="shared" si="58"/>
        <v>4000</v>
      </c>
      <c r="O206" s="275">
        <f t="shared" si="58"/>
        <v>1700</v>
      </c>
      <c r="P206" s="275">
        <f t="shared" si="58"/>
        <v>0</v>
      </c>
      <c r="Q206" s="275">
        <f t="shared" si="58"/>
        <v>0</v>
      </c>
      <c r="R206" s="180">
        <f t="shared" si="53"/>
        <v>55000</v>
      </c>
    </row>
    <row r="207" s="62" customFormat="1" ht="24.75" customHeight="1" spans="1:18">
      <c r="A207" s="277" t="s">
        <v>265</v>
      </c>
      <c r="B207" s="94"/>
      <c r="C207" s="163">
        <f t="shared" si="54"/>
        <v>55000</v>
      </c>
      <c r="D207" s="276"/>
      <c r="E207" s="275">
        <v>0</v>
      </c>
      <c r="F207" s="182">
        <v>8200</v>
      </c>
      <c r="G207" s="182">
        <v>11500</v>
      </c>
      <c r="H207" s="182">
        <v>5100</v>
      </c>
      <c r="I207" s="182">
        <v>3600</v>
      </c>
      <c r="J207" s="182">
        <v>10000</v>
      </c>
      <c r="K207" s="182">
        <v>5200</v>
      </c>
      <c r="L207" s="182">
        <v>3000</v>
      </c>
      <c r="M207" s="182">
        <v>2700</v>
      </c>
      <c r="N207" s="182">
        <v>4000</v>
      </c>
      <c r="O207" s="182">
        <v>1700</v>
      </c>
      <c r="P207" s="182">
        <v>0</v>
      </c>
      <c r="Q207" s="182">
        <v>0</v>
      </c>
      <c r="R207" s="180">
        <f t="shared" si="53"/>
        <v>55000</v>
      </c>
    </row>
    <row r="208" s="62" customFormat="1" ht="24.75" customHeight="1" spans="1:18">
      <c r="A208" s="278" t="s">
        <v>266</v>
      </c>
      <c r="B208" s="94"/>
      <c r="C208" s="163">
        <f t="shared" si="54"/>
        <v>0</v>
      </c>
      <c r="D208" s="276"/>
      <c r="E208" s="275"/>
      <c r="F208" s="275"/>
      <c r="G208" s="275"/>
      <c r="H208" s="275"/>
      <c r="I208" s="275"/>
      <c r="J208" s="275"/>
      <c r="K208" s="275"/>
      <c r="L208" s="275"/>
      <c r="M208" s="275"/>
      <c r="N208" s="275"/>
      <c r="O208" s="275"/>
      <c r="P208" s="275"/>
      <c r="Q208" s="275"/>
      <c r="R208" s="180">
        <f t="shared" si="53"/>
        <v>0</v>
      </c>
    </row>
    <row r="209" s="62" customFormat="1" ht="24.75" customHeight="1" spans="1:18">
      <c r="A209" s="93" t="s">
        <v>267</v>
      </c>
      <c r="B209" s="94"/>
      <c r="C209" s="163"/>
      <c r="D209" s="276"/>
      <c r="E209" s="275"/>
      <c r="F209" s="275"/>
      <c r="G209" s="275"/>
      <c r="H209" s="275"/>
      <c r="I209" s="275"/>
      <c r="J209" s="275"/>
      <c r="K209" s="275"/>
      <c r="L209" s="275"/>
      <c r="M209" s="275"/>
      <c r="N209" s="275"/>
      <c r="O209" s="275"/>
      <c r="P209" s="275"/>
      <c r="Q209" s="275"/>
      <c r="R209" s="180">
        <f t="shared" si="53"/>
        <v>0</v>
      </c>
    </row>
    <row r="210" s="62" customFormat="1" ht="24.75" customHeight="1" spans="1:18">
      <c r="A210" s="93" t="s">
        <v>268</v>
      </c>
      <c r="B210" s="94"/>
      <c r="C210" s="163">
        <f>SUM(D210:Q210)</f>
        <v>841000</v>
      </c>
      <c r="D210" s="96">
        <f t="shared" ref="D210:Q210" si="59">SUM(D211:D212)</f>
        <v>0</v>
      </c>
      <c r="E210" s="95">
        <f t="shared" si="59"/>
        <v>0</v>
      </c>
      <c r="F210" s="95">
        <f t="shared" si="59"/>
        <v>122000</v>
      </c>
      <c r="G210" s="142">
        <f t="shared" si="59"/>
        <v>104000</v>
      </c>
      <c r="H210" s="142">
        <f t="shared" si="59"/>
        <v>67000</v>
      </c>
      <c r="I210" s="142">
        <f t="shared" si="59"/>
        <v>50000</v>
      </c>
      <c r="J210" s="142">
        <f t="shared" si="59"/>
        <v>6000</v>
      </c>
      <c r="K210" s="142">
        <f t="shared" si="59"/>
        <v>63000</v>
      </c>
      <c r="L210" s="142">
        <f t="shared" si="59"/>
        <v>194000</v>
      </c>
      <c r="M210" s="142">
        <f t="shared" si="59"/>
        <v>47000</v>
      </c>
      <c r="N210" s="142">
        <f t="shared" si="59"/>
        <v>26000</v>
      </c>
      <c r="O210" s="142">
        <f t="shared" si="59"/>
        <v>42000</v>
      </c>
      <c r="P210" s="142">
        <f t="shared" si="59"/>
        <v>80000</v>
      </c>
      <c r="Q210" s="142">
        <f t="shared" si="59"/>
        <v>40000</v>
      </c>
      <c r="R210" s="180">
        <f t="shared" si="53"/>
        <v>841000</v>
      </c>
    </row>
    <row r="211" s="62" customFormat="1" ht="24.75" customHeight="1" spans="1:18">
      <c r="A211" s="93" t="s">
        <v>269</v>
      </c>
      <c r="B211" s="94"/>
      <c r="C211" s="163">
        <f>SUM(D211:Q211)</f>
        <v>815000</v>
      </c>
      <c r="D211" s="96"/>
      <c r="E211" s="95"/>
      <c r="F211" s="182">
        <v>96000</v>
      </c>
      <c r="G211" s="182">
        <v>104000</v>
      </c>
      <c r="H211" s="182">
        <v>67000</v>
      </c>
      <c r="I211" s="182">
        <v>50000</v>
      </c>
      <c r="J211" s="182">
        <v>6000</v>
      </c>
      <c r="K211" s="182">
        <v>63000</v>
      </c>
      <c r="L211" s="182">
        <v>194000</v>
      </c>
      <c r="M211" s="182">
        <v>47000</v>
      </c>
      <c r="N211" s="182">
        <v>26000</v>
      </c>
      <c r="O211" s="182">
        <v>42000</v>
      </c>
      <c r="P211" s="182">
        <v>80000</v>
      </c>
      <c r="Q211" s="182">
        <v>40000</v>
      </c>
      <c r="R211" s="180">
        <f t="shared" si="53"/>
        <v>815000</v>
      </c>
    </row>
    <row r="212" s="62" customFormat="1" ht="24.75" customHeight="1" spans="1:18">
      <c r="A212" s="93" t="s">
        <v>270</v>
      </c>
      <c r="B212" s="279"/>
      <c r="C212" s="163">
        <f>SUM(D212:Q212)</f>
        <v>26000</v>
      </c>
      <c r="D212" s="96"/>
      <c r="E212" s="95"/>
      <c r="F212" s="182">
        <v>26000</v>
      </c>
      <c r="G212" s="142"/>
      <c r="H212" s="142"/>
      <c r="I212" s="142"/>
      <c r="J212" s="142"/>
      <c r="K212" s="142"/>
      <c r="L212" s="142"/>
      <c r="M212" s="142"/>
      <c r="N212" s="142"/>
      <c r="O212" s="142"/>
      <c r="P212" s="142"/>
      <c r="Q212" s="142"/>
      <c r="R212" s="180">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69444444444444" right="0.169444444444444" top="0.379861111111111" bottom="0.419444444444444" header="0.3" footer="0.3"/>
  <pageSetup paperSize="8"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6" activePane="bottomRight" state="frozen"/>
      <selection/>
      <selection pane="topRight"/>
      <selection pane="bottomLeft"/>
      <selection pane="bottomRight" activeCell="A207" sqref="A207"/>
    </sheetView>
  </sheetViews>
  <sheetFormatPr defaultColWidth="9" defaultRowHeight="15.75"/>
  <cols>
    <col min="1" max="1" width="28.375" style="79" customWidth="1"/>
    <col min="2" max="2" width="15.625" style="79" customWidth="1"/>
    <col min="3" max="3" width="12.375" style="80" customWidth="1"/>
    <col min="4" max="4" width="11.875" style="81" customWidth="1"/>
    <col min="5" max="6" width="10.625" style="80" customWidth="1"/>
    <col min="7" max="7" width="11.5" style="82" customWidth="1"/>
    <col min="8" max="17" width="10.625" style="82" customWidth="1"/>
    <col min="18" max="18" width="7" style="83" hidden="1" customWidth="1"/>
    <col min="19" max="16384" width="9" style="84"/>
  </cols>
  <sheetData>
    <row r="1" ht="33" customHeight="1" spans="1:18">
      <c r="A1" s="85" t="s">
        <v>0</v>
      </c>
      <c r="B1" s="85"/>
      <c r="C1" s="85"/>
      <c r="D1" s="85"/>
      <c r="E1" s="85"/>
      <c r="F1" s="85"/>
      <c r="G1" s="85"/>
      <c r="H1" s="85"/>
      <c r="I1" s="85"/>
      <c r="J1" s="85"/>
      <c r="K1" s="85"/>
      <c r="L1" s="85"/>
      <c r="M1" s="85"/>
      <c r="N1" s="85"/>
      <c r="O1" s="85"/>
      <c r="P1" s="85"/>
      <c r="Q1" s="85"/>
      <c r="R1" s="85"/>
    </row>
    <row r="2" ht="22.5" customHeight="1" spans="1:17">
      <c r="A2" s="86"/>
      <c r="B2" s="87"/>
      <c r="C2" s="87"/>
      <c r="D2" s="88" t="s">
        <v>1</v>
      </c>
      <c r="E2" s="88"/>
      <c r="F2" s="88"/>
      <c r="G2" s="88"/>
      <c r="H2" s="88"/>
      <c r="I2" s="80"/>
      <c r="J2" s="80"/>
      <c r="K2" s="80"/>
      <c r="L2" s="166" t="s">
        <v>2</v>
      </c>
      <c r="M2" s="167"/>
      <c r="N2" s="167"/>
      <c r="O2" s="167"/>
      <c r="P2" s="167"/>
      <c r="Q2" s="167"/>
    </row>
    <row r="3" s="61" customFormat="1" ht="27" spans="1:18">
      <c r="A3" s="89" t="s">
        <v>3</v>
      </c>
      <c r="B3" s="90" t="s">
        <v>4</v>
      </c>
      <c r="C3" s="91" t="s">
        <v>5</v>
      </c>
      <c r="D3" s="92" t="s">
        <v>6</v>
      </c>
      <c r="E3" s="91" t="s">
        <v>7</v>
      </c>
      <c r="F3" s="91" t="s">
        <v>8</v>
      </c>
      <c r="G3" s="91" t="s">
        <v>9</v>
      </c>
      <c r="H3" s="91" t="s">
        <v>10</v>
      </c>
      <c r="I3" s="91" t="s">
        <v>11</v>
      </c>
      <c r="J3" s="91" t="s">
        <v>12</v>
      </c>
      <c r="K3" s="91" t="s">
        <v>13</v>
      </c>
      <c r="L3" s="91" t="s">
        <v>14</v>
      </c>
      <c r="M3" s="91" t="s">
        <v>15</v>
      </c>
      <c r="N3" s="91" t="s">
        <v>16</v>
      </c>
      <c r="O3" s="91" t="s">
        <v>17</v>
      </c>
      <c r="P3" s="91" t="s">
        <v>18</v>
      </c>
      <c r="Q3" s="91" t="s">
        <v>19</v>
      </c>
      <c r="R3" s="179" t="s">
        <v>20</v>
      </c>
    </row>
    <row r="4" s="62" customFormat="1" ht="24.75" customHeight="1" spans="1:18">
      <c r="A4" s="93" t="s">
        <v>21</v>
      </c>
      <c r="B4" s="94"/>
      <c r="C4" s="95" t="e">
        <f t="shared" ref="C4:C11" si="0">SUM(D4:Q4)</f>
        <v>#VALUE!</v>
      </c>
      <c r="D4" s="96" t="e">
        <f t="shared" ref="D4:Q4" si="1">D5+D159+D163</f>
        <v>#VALUE!</v>
      </c>
      <c r="E4" s="95" t="e">
        <f t="shared" si="1"/>
        <v>#VALUE!</v>
      </c>
      <c r="F4" s="95" t="e">
        <f t="shared" si="1"/>
        <v>#VALUE!</v>
      </c>
      <c r="G4" s="95" t="e">
        <f t="shared" si="1"/>
        <v>#VALUE!</v>
      </c>
      <c r="H4" s="95" t="e">
        <f t="shared" si="1"/>
        <v>#VALUE!</v>
      </c>
      <c r="I4" s="95" t="e">
        <f t="shared" si="1"/>
        <v>#VALUE!</v>
      </c>
      <c r="J4" s="95" t="e">
        <f t="shared" si="1"/>
        <v>#VALUE!</v>
      </c>
      <c r="K4" s="95" t="e">
        <f t="shared" si="1"/>
        <v>#VALUE!</v>
      </c>
      <c r="L4" s="95" t="e">
        <f t="shared" si="1"/>
        <v>#VALUE!</v>
      </c>
      <c r="M4" s="95" t="e">
        <f t="shared" si="1"/>
        <v>#VALUE!</v>
      </c>
      <c r="N4" s="95" t="e">
        <f t="shared" si="1"/>
        <v>#VALUE!</v>
      </c>
      <c r="O4" s="95" t="e">
        <f t="shared" si="1"/>
        <v>#VALUE!</v>
      </c>
      <c r="P4" s="95" t="e">
        <f t="shared" si="1"/>
        <v>#VALUE!</v>
      </c>
      <c r="Q4" s="95" t="e">
        <f t="shared" si="1"/>
        <v>#VALUE!</v>
      </c>
      <c r="R4" s="180" t="e">
        <f t="shared" ref="R4:R32" si="2">SUM(F4:Q4)</f>
        <v>#VALUE!</v>
      </c>
    </row>
    <row r="5" s="63" customFormat="1" ht="24.75" customHeight="1" spans="1:18">
      <c r="A5" s="97" t="s">
        <v>22</v>
      </c>
      <c r="B5" s="98"/>
      <c r="C5" s="99" t="e">
        <f t="shared" ref="C5:Q5" si="3">C6+C13+C154</f>
        <v>#VALUE!</v>
      </c>
      <c r="D5" s="100" t="e">
        <f t="shared" si="3"/>
        <v>#VALUE!</v>
      </c>
      <c r="E5" s="99" t="e">
        <f t="shared" si="3"/>
        <v>#VALUE!</v>
      </c>
      <c r="F5" s="99" t="e">
        <f t="shared" si="3"/>
        <v>#VALUE!</v>
      </c>
      <c r="G5" s="99" t="e">
        <f t="shared" si="3"/>
        <v>#VALUE!</v>
      </c>
      <c r="H5" s="99" t="e">
        <f t="shared" si="3"/>
        <v>#VALUE!</v>
      </c>
      <c r="I5" s="99" t="e">
        <f t="shared" si="3"/>
        <v>#VALUE!</v>
      </c>
      <c r="J5" s="99" t="e">
        <f t="shared" si="3"/>
        <v>#VALUE!</v>
      </c>
      <c r="K5" s="99" t="e">
        <f t="shared" si="3"/>
        <v>#VALUE!</v>
      </c>
      <c r="L5" s="99" t="e">
        <f t="shared" si="3"/>
        <v>#VALUE!</v>
      </c>
      <c r="M5" s="99" t="e">
        <f t="shared" si="3"/>
        <v>#VALUE!</v>
      </c>
      <c r="N5" s="99" t="e">
        <f t="shared" si="3"/>
        <v>#VALUE!</v>
      </c>
      <c r="O5" s="99" t="e">
        <f t="shared" si="3"/>
        <v>#VALUE!</v>
      </c>
      <c r="P5" s="99" t="e">
        <f t="shared" si="3"/>
        <v>#VALUE!</v>
      </c>
      <c r="Q5" s="99" t="e">
        <f t="shared" si="3"/>
        <v>#VALUE!</v>
      </c>
      <c r="R5" s="180" t="e">
        <f t="shared" si="2"/>
        <v>#VALUE!</v>
      </c>
    </row>
    <row r="6" s="64" customFormat="1" ht="24.75" customHeight="1" spans="1:18">
      <c r="A6" s="101" t="s">
        <v>23</v>
      </c>
      <c r="B6" s="102"/>
      <c r="C6" s="103">
        <f t="shared" si="0"/>
        <v>37437</v>
      </c>
      <c r="D6" s="104">
        <f t="shared" ref="D6:Q6" si="4">SUM(D7:D11)</f>
        <v>10026</v>
      </c>
      <c r="E6" s="103">
        <f t="shared" si="4"/>
        <v>0</v>
      </c>
      <c r="F6" s="103">
        <f t="shared" si="4"/>
        <v>10479</v>
      </c>
      <c r="G6" s="103">
        <f t="shared" si="4"/>
        <v>2306</v>
      </c>
      <c r="H6" s="103">
        <f t="shared" si="4"/>
        <v>1521</v>
      </c>
      <c r="I6" s="103">
        <f t="shared" si="4"/>
        <v>865</v>
      </c>
      <c r="J6" s="103">
        <f t="shared" si="4"/>
        <v>1558</v>
      </c>
      <c r="K6" s="103">
        <f t="shared" si="4"/>
        <v>1281</v>
      </c>
      <c r="L6" s="103">
        <f t="shared" si="4"/>
        <v>2087</v>
      </c>
      <c r="M6" s="103">
        <f t="shared" si="4"/>
        <v>1820</v>
      </c>
      <c r="N6" s="103">
        <f t="shared" si="4"/>
        <v>1539</v>
      </c>
      <c r="O6" s="103">
        <f t="shared" si="4"/>
        <v>814</v>
      </c>
      <c r="P6" s="103">
        <f t="shared" si="4"/>
        <v>2693</v>
      </c>
      <c r="Q6" s="103">
        <f t="shared" si="4"/>
        <v>448</v>
      </c>
      <c r="R6" s="180">
        <f t="shared" si="2"/>
        <v>27411</v>
      </c>
    </row>
    <row r="7" s="65" customFormat="1" ht="24.75" customHeight="1" spans="1:18">
      <c r="A7" s="93" t="s">
        <v>24</v>
      </c>
      <c r="B7" s="94" t="s">
        <v>25</v>
      </c>
      <c r="C7" s="105">
        <f t="shared" si="0"/>
        <v>3305</v>
      </c>
      <c r="D7" s="106">
        <v>-895</v>
      </c>
      <c r="E7" s="107"/>
      <c r="F7" s="108">
        <v>1135</v>
      </c>
      <c r="G7" s="108">
        <v>618</v>
      </c>
      <c r="H7" s="108">
        <v>162</v>
      </c>
      <c r="I7" s="108">
        <v>147</v>
      </c>
      <c r="J7" s="108">
        <v>385</v>
      </c>
      <c r="K7" s="108">
        <v>155</v>
      </c>
      <c r="L7" s="108">
        <v>264</v>
      </c>
      <c r="M7" s="108">
        <v>547</v>
      </c>
      <c r="N7" s="108">
        <v>547</v>
      </c>
      <c r="O7" s="108">
        <v>117</v>
      </c>
      <c r="P7" s="108">
        <v>86</v>
      </c>
      <c r="Q7" s="108">
        <v>37</v>
      </c>
      <c r="R7" s="180">
        <f t="shared" si="2"/>
        <v>4200</v>
      </c>
    </row>
    <row r="8" s="65" customFormat="1" ht="24.75" customHeight="1" spans="1:18">
      <c r="A8" s="93" t="s">
        <v>26</v>
      </c>
      <c r="B8" s="94" t="s">
        <v>27</v>
      </c>
      <c r="C8" s="105">
        <f t="shared" si="0"/>
        <v>8467</v>
      </c>
      <c r="D8" s="96"/>
      <c r="E8" s="107"/>
      <c r="F8" s="108">
        <v>2272</v>
      </c>
      <c r="G8" s="108">
        <v>585</v>
      </c>
      <c r="H8" s="108">
        <v>784</v>
      </c>
      <c r="I8" s="108">
        <v>503</v>
      </c>
      <c r="J8" s="108">
        <v>458</v>
      </c>
      <c r="K8" s="108">
        <v>512</v>
      </c>
      <c r="L8" s="108">
        <v>781</v>
      </c>
      <c r="M8" s="108">
        <v>565</v>
      </c>
      <c r="N8" s="108">
        <v>759</v>
      </c>
      <c r="O8" s="108">
        <v>465</v>
      </c>
      <c r="P8" s="108">
        <v>407</v>
      </c>
      <c r="Q8" s="108">
        <v>376</v>
      </c>
      <c r="R8" s="180">
        <f t="shared" si="2"/>
        <v>8467</v>
      </c>
    </row>
    <row r="9" s="65" customFormat="1" ht="24.75" customHeight="1" spans="1:18">
      <c r="A9" s="93" t="s">
        <v>28</v>
      </c>
      <c r="B9" s="94" t="s">
        <v>29</v>
      </c>
      <c r="C9" s="105">
        <f t="shared" si="0"/>
        <v>1338</v>
      </c>
      <c r="D9" s="106">
        <v>390</v>
      </c>
      <c r="E9" s="109"/>
      <c r="F9" s="108">
        <v>918</v>
      </c>
      <c r="G9" s="108">
        <v>1</v>
      </c>
      <c r="H9" s="108">
        <v>2</v>
      </c>
      <c r="I9" s="108">
        <v>1</v>
      </c>
      <c r="J9" s="108">
        <v>5</v>
      </c>
      <c r="K9" s="108">
        <v>1</v>
      </c>
      <c r="L9" s="108">
        <v>2</v>
      </c>
      <c r="M9" s="108">
        <v>14</v>
      </c>
      <c r="N9" s="108">
        <v>0</v>
      </c>
      <c r="O9" s="108">
        <v>0</v>
      </c>
      <c r="P9" s="108">
        <v>1</v>
      </c>
      <c r="Q9" s="108">
        <v>3</v>
      </c>
      <c r="R9" s="180">
        <f t="shared" si="2"/>
        <v>948</v>
      </c>
    </row>
    <row r="10" s="65" customFormat="1" ht="24.75" customHeight="1" spans="1:18">
      <c r="A10" s="93" t="s">
        <v>30</v>
      </c>
      <c r="B10" s="94" t="s">
        <v>31</v>
      </c>
      <c r="C10" s="105">
        <f t="shared" si="0"/>
        <v>1527</v>
      </c>
      <c r="D10" s="110"/>
      <c r="E10" s="109"/>
      <c r="F10" s="108"/>
      <c r="G10" s="108">
        <v>5</v>
      </c>
      <c r="H10" s="108">
        <v>42</v>
      </c>
      <c r="I10" s="108"/>
      <c r="J10" s="108"/>
      <c r="K10" s="108">
        <v>108</v>
      </c>
      <c r="L10" s="108">
        <v>851</v>
      </c>
      <c r="M10" s="108">
        <v>453</v>
      </c>
      <c r="N10" s="108"/>
      <c r="O10" s="108">
        <v>11</v>
      </c>
      <c r="P10" s="108">
        <v>57</v>
      </c>
      <c r="Q10" s="108"/>
      <c r="R10" s="180">
        <f t="shared" si="2"/>
        <v>1527</v>
      </c>
    </row>
    <row r="11" s="62" customFormat="1" ht="24.75" customHeight="1" spans="1:18">
      <c r="A11" s="93" t="s">
        <v>32</v>
      </c>
      <c r="B11" s="94"/>
      <c r="C11" s="105">
        <f t="shared" si="0"/>
        <v>22800</v>
      </c>
      <c r="D11" s="111">
        <v>10531</v>
      </c>
      <c r="E11" s="95"/>
      <c r="F11" s="95">
        <v>6154</v>
      </c>
      <c r="G11" s="95">
        <v>1097</v>
      </c>
      <c r="H11" s="95">
        <v>531</v>
      </c>
      <c r="I11" s="95">
        <v>214</v>
      </c>
      <c r="J11" s="95">
        <v>710</v>
      </c>
      <c r="K11" s="95">
        <v>505</v>
      </c>
      <c r="L11" s="95">
        <v>189</v>
      </c>
      <c r="M11" s="95">
        <v>241</v>
      </c>
      <c r="N11" s="95">
        <v>233</v>
      </c>
      <c r="O11" s="95">
        <v>221</v>
      </c>
      <c r="P11" s="168">
        <v>2142</v>
      </c>
      <c r="Q11" s="95">
        <v>32</v>
      </c>
      <c r="R11" s="180">
        <f t="shared" si="2"/>
        <v>12269</v>
      </c>
    </row>
    <row r="12" s="62" customFormat="1" ht="24.75" customHeight="1" spans="1:18">
      <c r="A12" s="93"/>
      <c r="B12" s="93"/>
      <c r="C12" s="95"/>
      <c r="D12" s="96"/>
      <c r="E12" s="95"/>
      <c r="F12" s="95"/>
      <c r="G12" s="95"/>
      <c r="H12" s="95"/>
      <c r="I12" s="95"/>
      <c r="J12" s="95"/>
      <c r="K12" s="95"/>
      <c r="L12" s="95"/>
      <c r="M12" s="95"/>
      <c r="N12" s="95"/>
      <c r="O12" s="95"/>
      <c r="P12" s="95"/>
      <c r="Q12" s="95"/>
      <c r="R12" s="180">
        <f t="shared" si="2"/>
        <v>0</v>
      </c>
    </row>
    <row r="13" s="64" customFormat="1" ht="24.75" customHeight="1" spans="1:18">
      <c r="A13" s="101" t="s">
        <v>33</v>
      </c>
      <c r="B13" s="102"/>
      <c r="C13" s="103" t="e">
        <f t="shared" ref="C13:Q13" si="5">#VALUE!</f>
        <v>#VALUE!</v>
      </c>
      <c r="D13" s="104" t="e">
        <f t="shared" si="5"/>
        <v>#VALUE!</v>
      </c>
      <c r="E13" s="103" t="e">
        <f t="shared" si="5"/>
        <v>#VALUE!</v>
      </c>
      <c r="F13" s="103" t="e">
        <f t="shared" si="5"/>
        <v>#VALUE!</v>
      </c>
      <c r="G13" s="103" t="e">
        <f t="shared" si="5"/>
        <v>#VALUE!</v>
      </c>
      <c r="H13" s="103" t="e">
        <f t="shared" si="5"/>
        <v>#VALUE!</v>
      </c>
      <c r="I13" s="103" t="e">
        <f t="shared" si="5"/>
        <v>#VALUE!</v>
      </c>
      <c r="J13" s="103" t="e">
        <f t="shared" si="5"/>
        <v>#VALUE!</v>
      </c>
      <c r="K13" s="103" t="e">
        <f t="shared" si="5"/>
        <v>#VALUE!</v>
      </c>
      <c r="L13" s="103" t="e">
        <f t="shared" si="5"/>
        <v>#VALUE!</v>
      </c>
      <c r="M13" s="103" t="e">
        <f t="shared" si="5"/>
        <v>#VALUE!</v>
      </c>
      <c r="N13" s="103" t="e">
        <f t="shared" si="5"/>
        <v>#VALUE!</v>
      </c>
      <c r="O13" s="103" t="e">
        <f t="shared" si="5"/>
        <v>#VALUE!</v>
      </c>
      <c r="P13" s="103" t="e">
        <f t="shared" si="5"/>
        <v>#VALUE!</v>
      </c>
      <c r="Q13" s="103" t="e">
        <f t="shared" si="5"/>
        <v>#VALUE!</v>
      </c>
      <c r="R13" s="180" t="e">
        <f t="shared" si="2"/>
        <v>#VALUE!</v>
      </c>
    </row>
    <row r="14" s="64" customFormat="1" ht="24.75" customHeight="1" spans="1:18">
      <c r="A14" s="101" t="s">
        <v>34</v>
      </c>
      <c r="B14" s="102"/>
      <c r="C14" s="103">
        <f t="shared" ref="C14:Q14" si="6">SUM(C15:C20)</f>
        <v>58046</v>
      </c>
      <c r="D14" s="104">
        <f t="shared" si="6"/>
        <v>12695</v>
      </c>
      <c r="E14" s="103">
        <f t="shared" si="6"/>
        <v>0</v>
      </c>
      <c r="F14" s="103">
        <f t="shared" si="6"/>
        <v>2536</v>
      </c>
      <c r="G14" s="103">
        <f t="shared" si="6"/>
        <v>6208</v>
      </c>
      <c r="H14" s="103">
        <f t="shared" si="6"/>
        <v>3771</v>
      </c>
      <c r="I14" s="103">
        <f t="shared" si="6"/>
        <v>5427</v>
      </c>
      <c r="J14" s="103">
        <f t="shared" si="6"/>
        <v>4725</v>
      </c>
      <c r="K14" s="103">
        <f t="shared" si="6"/>
        <v>4679</v>
      </c>
      <c r="L14" s="103">
        <f t="shared" si="6"/>
        <v>3367</v>
      </c>
      <c r="M14" s="103">
        <f t="shared" si="6"/>
        <v>2876</v>
      </c>
      <c r="N14" s="103">
        <f t="shared" si="6"/>
        <v>2037</v>
      </c>
      <c r="O14" s="103">
        <f t="shared" si="6"/>
        <v>3364</v>
      </c>
      <c r="P14" s="103">
        <f t="shared" si="6"/>
        <v>3987</v>
      </c>
      <c r="Q14" s="103">
        <f t="shared" si="6"/>
        <v>2374</v>
      </c>
      <c r="R14" s="180">
        <f t="shared" si="2"/>
        <v>45351</v>
      </c>
    </row>
    <row r="15" s="62" customFormat="1" ht="24.75" customHeight="1" spans="1:18">
      <c r="A15" s="112" t="s">
        <v>35</v>
      </c>
      <c r="B15" s="94"/>
      <c r="C15" s="105">
        <f t="shared" ref="C15:C20" si="7">SUM(D15:Q15)</f>
        <v>38073</v>
      </c>
      <c r="D15" s="113">
        <v>7626</v>
      </c>
      <c r="E15" s="95"/>
      <c r="F15" s="114">
        <v>0</v>
      </c>
      <c r="G15" s="114">
        <v>4319</v>
      </c>
      <c r="H15" s="114">
        <v>2688</v>
      </c>
      <c r="I15" s="114">
        <v>4430</v>
      </c>
      <c r="J15" s="114">
        <v>3196</v>
      </c>
      <c r="K15" s="114">
        <v>3810</v>
      </c>
      <c r="L15" s="114">
        <v>2041</v>
      </c>
      <c r="M15" s="114">
        <v>1915</v>
      </c>
      <c r="N15" s="114">
        <v>414</v>
      </c>
      <c r="O15" s="114">
        <v>2553</v>
      </c>
      <c r="P15" s="114">
        <v>3188</v>
      </c>
      <c r="Q15" s="114">
        <v>1893</v>
      </c>
      <c r="R15" s="180">
        <f t="shared" si="2"/>
        <v>30447</v>
      </c>
    </row>
    <row r="16" s="62" customFormat="1" ht="24.75" customHeight="1" spans="1:18">
      <c r="A16" s="112" t="s">
        <v>36</v>
      </c>
      <c r="B16" s="115" t="s">
        <v>37</v>
      </c>
      <c r="C16" s="105">
        <f t="shared" si="7"/>
        <v>10840</v>
      </c>
      <c r="D16" s="113">
        <v>1029</v>
      </c>
      <c r="E16" s="95"/>
      <c r="F16" s="114">
        <v>2123</v>
      </c>
      <c r="G16" s="114">
        <v>1346</v>
      </c>
      <c r="H16" s="114">
        <v>756</v>
      </c>
      <c r="I16" s="114">
        <v>634</v>
      </c>
      <c r="J16" s="114">
        <v>1056</v>
      </c>
      <c r="K16" s="114">
        <v>589</v>
      </c>
      <c r="L16" s="114">
        <v>899</v>
      </c>
      <c r="M16" s="114">
        <v>671</v>
      </c>
      <c r="N16" s="114">
        <v>554</v>
      </c>
      <c r="O16" s="114">
        <v>495</v>
      </c>
      <c r="P16" s="114">
        <v>472</v>
      </c>
      <c r="Q16" s="114">
        <v>216</v>
      </c>
      <c r="R16" s="180">
        <f t="shared" si="2"/>
        <v>9811</v>
      </c>
    </row>
    <row r="17" s="62" customFormat="1" ht="24.75" customHeight="1" spans="1:18">
      <c r="A17" s="112" t="s">
        <v>38</v>
      </c>
      <c r="B17" s="116" t="s">
        <v>39</v>
      </c>
      <c r="C17" s="105">
        <f t="shared" si="7"/>
        <v>5241</v>
      </c>
      <c r="D17" s="113">
        <v>2367</v>
      </c>
      <c r="E17" s="95"/>
      <c r="F17" s="114">
        <v>243</v>
      </c>
      <c r="G17" s="114">
        <v>366</v>
      </c>
      <c r="H17" s="114">
        <v>257</v>
      </c>
      <c r="I17" s="114">
        <v>248</v>
      </c>
      <c r="J17" s="114">
        <v>301</v>
      </c>
      <c r="K17" s="114">
        <v>159</v>
      </c>
      <c r="L17" s="114">
        <v>274</v>
      </c>
      <c r="M17" s="114">
        <v>179</v>
      </c>
      <c r="N17" s="114">
        <v>242</v>
      </c>
      <c r="O17" s="114">
        <v>235</v>
      </c>
      <c r="P17" s="114">
        <v>229</v>
      </c>
      <c r="Q17" s="114">
        <v>141</v>
      </c>
      <c r="R17" s="180">
        <f t="shared" si="2"/>
        <v>2874</v>
      </c>
    </row>
    <row r="18" s="62" customFormat="1" ht="24.75" customHeight="1" spans="1:18">
      <c r="A18" s="112" t="s">
        <v>40</v>
      </c>
      <c r="B18" s="116" t="s">
        <v>41</v>
      </c>
      <c r="C18" s="105">
        <f t="shared" si="7"/>
        <v>1245</v>
      </c>
      <c r="D18" s="117">
        <v>1245</v>
      </c>
      <c r="E18" s="95"/>
      <c r="F18" s="95"/>
      <c r="G18" s="95"/>
      <c r="H18" s="95"/>
      <c r="I18" s="95"/>
      <c r="J18" s="95"/>
      <c r="K18" s="95"/>
      <c r="L18" s="95"/>
      <c r="M18" s="95"/>
      <c r="N18" s="95"/>
      <c r="O18" s="95"/>
      <c r="P18" s="95"/>
      <c r="Q18" s="95"/>
      <c r="R18" s="180">
        <f t="shared" si="2"/>
        <v>0</v>
      </c>
    </row>
    <row r="19" s="62" customFormat="1" ht="24.75" customHeight="1" spans="1:18">
      <c r="A19" s="112" t="s">
        <v>42</v>
      </c>
      <c r="B19" s="93" t="s">
        <v>43</v>
      </c>
      <c r="C19" s="105">
        <f t="shared" si="7"/>
        <v>723</v>
      </c>
      <c r="D19" s="106"/>
      <c r="E19" s="95"/>
      <c r="F19" s="108"/>
      <c r="G19" s="108"/>
      <c r="H19" s="108"/>
      <c r="I19" s="108"/>
      <c r="J19" s="108"/>
      <c r="K19" s="108"/>
      <c r="L19" s="108"/>
      <c r="M19" s="108"/>
      <c r="N19" s="108">
        <v>723</v>
      </c>
      <c r="O19" s="108"/>
      <c r="P19" s="108"/>
      <c r="Q19" s="108"/>
      <c r="R19" s="180">
        <f t="shared" si="2"/>
        <v>723</v>
      </c>
    </row>
    <row r="20" s="62" customFormat="1" ht="24.75" customHeight="1" spans="1:18">
      <c r="A20" s="112" t="s">
        <v>44</v>
      </c>
      <c r="B20" s="116" t="s">
        <v>45</v>
      </c>
      <c r="C20" s="105">
        <f t="shared" si="7"/>
        <v>1924</v>
      </c>
      <c r="D20" s="96">
        <v>428</v>
      </c>
      <c r="E20" s="95"/>
      <c r="F20" s="95">
        <v>170</v>
      </c>
      <c r="G20" s="95">
        <v>177</v>
      </c>
      <c r="H20" s="95">
        <v>70</v>
      </c>
      <c r="I20" s="95">
        <v>115</v>
      </c>
      <c r="J20" s="95">
        <v>172</v>
      </c>
      <c r="K20" s="95">
        <v>121</v>
      </c>
      <c r="L20" s="95">
        <v>153</v>
      </c>
      <c r="M20" s="95">
        <v>111</v>
      </c>
      <c r="N20" s="108">
        <v>104</v>
      </c>
      <c r="O20" s="95">
        <v>81</v>
      </c>
      <c r="P20" s="95">
        <v>98</v>
      </c>
      <c r="Q20" s="95">
        <v>124</v>
      </c>
      <c r="R20" s="180">
        <f t="shared" si="2"/>
        <v>1496</v>
      </c>
    </row>
    <row r="21" s="62" customFormat="1" ht="24.75" customHeight="1" spans="1:18">
      <c r="A21" s="93"/>
      <c r="B21" s="116"/>
      <c r="C21" s="105"/>
      <c r="D21" s="96"/>
      <c r="E21" s="95"/>
      <c r="F21" s="95"/>
      <c r="G21" s="95"/>
      <c r="H21" s="95"/>
      <c r="I21" s="95"/>
      <c r="J21" s="95"/>
      <c r="K21" s="95"/>
      <c r="L21" s="95"/>
      <c r="M21" s="95"/>
      <c r="N21" s="95"/>
      <c r="O21" s="95"/>
      <c r="P21" s="95"/>
      <c r="Q21" s="95"/>
      <c r="R21" s="180">
        <f t="shared" si="2"/>
        <v>0</v>
      </c>
    </row>
    <row r="22" s="64" customFormat="1" ht="24.75" customHeight="1" spans="1:18">
      <c r="A22" s="101" t="s">
        <v>46</v>
      </c>
      <c r="B22" s="102"/>
      <c r="C22" s="103">
        <f t="shared" ref="C22:C36" si="8">SUM(D22:Q22)</f>
        <v>595983</v>
      </c>
      <c r="D22" s="104">
        <f t="shared" ref="D22:Q22" si="9">SUM(D23:D36)</f>
        <v>90679</v>
      </c>
      <c r="E22" s="103">
        <f t="shared" si="9"/>
        <v>19000</v>
      </c>
      <c r="F22" s="103">
        <f t="shared" si="9"/>
        <v>43576</v>
      </c>
      <c r="G22" s="103">
        <f t="shared" si="9"/>
        <v>93369</v>
      </c>
      <c r="H22" s="103">
        <f t="shared" si="9"/>
        <v>39719</v>
      </c>
      <c r="I22" s="103">
        <f t="shared" si="9"/>
        <v>37413</v>
      </c>
      <c r="J22" s="103">
        <f t="shared" si="9"/>
        <v>56487</v>
      </c>
      <c r="K22" s="103">
        <f t="shared" si="9"/>
        <v>44899</v>
      </c>
      <c r="L22" s="103">
        <f t="shared" si="9"/>
        <v>45182</v>
      </c>
      <c r="M22" s="103">
        <f t="shared" si="9"/>
        <v>28819</v>
      </c>
      <c r="N22" s="103">
        <f t="shared" si="9"/>
        <v>24685</v>
      </c>
      <c r="O22" s="103">
        <f t="shared" si="9"/>
        <v>34092</v>
      </c>
      <c r="P22" s="103">
        <f t="shared" si="9"/>
        <v>23994</v>
      </c>
      <c r="Q22" s="103">
        <f t="shared" si="9"/>
        <v>14069</v>
      </c>
      <c r="R22" s="180">
        <f t="shared" si="2"/>
        <v>486304</v>
      </c>
    </row>
    <row r="23" s="66" customFormat="1" ht="24.75" customHeight="1" spans="1:18">
      <c r="A23" s="118" t="s">
        <v>47</v>
      </c>
      <c r="B23" s="119" t="s">
        <v>48</v>
      </c>
      <c r="C23" s="120">
        <f t="shared" si="8"/>
        <v>222976</v>
      </c>
      <c r="D23" s="121">
        <v>30111</v>
      </c>
      <c r="E23" s="122"/>
      <c r="F23" s="122">
        <v>4168</v>
      </c>
      <c r="G23" s="122">
        <v>44647</v>
      </c>
      <c r="H23" s="122">
        <v>15790</v>
      </c>
      <c r="I23" s="122">
        <v>14546</v>
      </c>
      <c r="J23" s="122">
        <v>25404</v>
      </c>
      <c r="K23" s="122">
        <v>20260</v>
      </c>
      <c r="L23" s="122">
        <v>20747</v>
      </c>
      <c r="M23" s="122">
        <v>9839</v>
      </c>
      <c r="N23" s="122">
        <v>7884</v>
      </c>
      <c r="O23" s="122">
        <v>14611</v>
      </c>
      <c r="P23" s="122">
        <v>8525</v>
      </c>
      <c r="Q23" s="122">
        <v>6444</v>
      </c>
      <c r="R23" s="181">
        <f t="shared" si="2"/>
        <v>192865</v>
      </c>
    </row>
    <row r="24" s="67" customFormat="1" ht="24.75" customHeight="1" spans="1:18">
      <c r="A24" s="123" t="s">
        <v>49</v>
      </c>
      <c r="B24" s="124" t="s">
        <v>50</v>
      </c>
      <c r="C24" s="120">
        <f t="shared" si="8"/>
        <v>16693</v>
      </c>
      <c r="D24" s="125">
        <v>1419</v>
      </c>
      <c r="E24" s="126"/>
      <c r="F24" s="127">
        <v>1886</v>
      </c>
      <c r="G24" s="127">
        <v>2483</v>
      </c>
      <c r="H24" s="127">
        <v>1204</v>
      </c>
      <c r="I24" s="127">
        <v>1317</v>
      </c>
      <c r="J24" s="127">
        <v>1649</v>
      </c>
      <c r="K24" s="127">
        <v>1283</v>
      </c>
      <c r="L24" s="127">
        <v>1304</v>
      </c>
      <c r="M24" s="127">
        <v>972</v>
      </c>
      <c r="N24" s="127">
        <v>869</v>
      </c>
      <c r="O24" s="127">
        <v>1034</v>
      </c>
      <c r="P24" s="127">
        <v>855</v>
      </c>
      <c r="Q24" s="127">
        <v>418</v>
      </c>
      <c r="R24" s="180">
        <f t="shared" si="2"/>
        <v>15274</v>
      </c>
    </row>
    <row r="25" s="67" customFormat="1" ht="24.75" customHeight="1" spans="1:18">
      <c r="A25" s="123" t="s">
        <v>51</v>
      </c>
      <c r="B25" s="124" t="s">
        <v>52</v>
      </c>
      <c r="C25" s="120">
        <f t="shared" si="8"/>
        <v>17732</v>
      </c>
      <c r="D25" s="128">
        <v>1468</v>
      </c>
      <c r="E25" s="126"/>
      <c r="F25" s="129">
        <v>1950</v>
      </c>
      <c r="G25" s="129">
        <v>2699</v>
      </c>
      <c r="H25" s="129">
        <v>1282</v>
      </c>
      <c r="I25" s="129">
        <v>1387</v>
      </c>
      <c r="J25" s="129">
        <v>1752</v>
      </c>
      <c r="K25" s="129">
        <v>1410</v>
      </c>
      <c r="L25" s="129">
        <v>1447</v>
      </c>
      <c r="M25" s="129">
        <v>1004</v>
      </c>
      <c r="N25" s="129">
        <v>908</v>
      </c>
      <c r="O25" s="129">
        <v>1098</v>
      </c>
      <c r="P25" s="129">
        <v>894</v>
      </c>
      <c r="Q25" s="129">
        <v>433</v>
      </c>
      <c r="R25" s="180">
        <f t="shared" si="2"/>
        <v>16264</v>
      </c>
    </row>
    <row r="26" s="67" customFormat="1" ht="24.75" customHeight="1" spans="1:18">
      <c r="A26" s="123" t="s">
        <v>53</v>
      </c>
      <c r="B26" s="124" t="s">
        <v>54</v>
      </c>
      <c r="C26" s="120">
        <f t="shared" si="8"/>
        <v>31367</v>
      </c>
      <c r="D26" s="128">
        <v>4513</v>
      </c>
      <c r="E26" s="126"/>
      <c r="F26" s="129">
        <v>3534</v>
      </c>
      <c r="G26" s="129">
        <v>5417</v>
      </c>
      <c r="H26" s="129">
        <v>2016</v>
      </c>
      <c r="I26" s="129">
        <v>1958</v>
      </c>
      <c r="J26" s="129">
        <v>3207</v>
      </c>
      <c r="K26" s="129">
        <v>2388</v>
      </c>
      <c r="L26" s="129">
        <v>2581</v>
      </c>
      <c r="M26" s="129">
        <v>1377</v>
      </c>
      <c r="N26" s="129">
        <v>1198</v>
      </c>
      <c r="O26" s="129">
        <v>1583</v>
      </c>
      <c r="P26" s="129">
        <v>1187</v>
      </c>
      <c r="Q26" s="129">
        <v>408</v>
      </c>
      <c r="R26" s="180">
        <f t="shared" si="2"/>
        <v>26854</v>
      </c>
    </row>
    <row r="27" s="67" customFormat="1" ht="24.75" customHeight="1" spans="1:18">
      <c r="A27" s="123" t="s">
        <v>55</v>
      </c>
      <c r="B27" s="124" t="s">
        <v>56</v>
      </c>
      <c r="C27" s="120">
        <f t="shared" si="8"/>
        <v>66752</v>
      </c>
      <c r="D27" s="130">
        <v>5690</v>
      </c>
      <c r="E27" s="126"/>
      <c r="F27" s="131">
        <v>7848</v>
      </c>
      <c r="G27" s="132">
        <v>9924</v>
      </c>
      <c r="H27" s="133">
        <v>4950</v>
      </c>
      <c r="I27" s="169">
        <v>5038</v>
      </c>
      <c r="J27" s="170">
        <v>6218</v>
      </c>
      <c r="K27" s="171">
        <v>5174</v>
      </c>
      <c r="L27" s="171">
        <v>5206</v>
      </c>
      <c r="M27" s="172">
        <v>4064</v>
      </c>
      <c r="N27" s="173">
        <v>3412</v>
      </c>
      <c r="O27" s="174">
        <v>4336</v>
      </c>
      <c r="P27" s="174">
        <v>3228</v>
      </c>
      <c r="Q27" s="174">
        <v>1664</v>
      </c>
      <c r="R27" s="180">
        <f t="shared" si="2"/>
        <v>61062</v>
      </c>
    </row>
    <row r="28" s="67" customFormat="1" ht="24.75" customHeight="1" spans="1:18">
      <c r="A28" s="123" t="s">
        <v>57</v>
      </c>
      <c r="B28" s="124" t="s">
        <v>58</v>
      </c>
      <c r="C28" s="120">
        <f t="shared" si="8"/>
        <v>121196</v>
      </c>
      <c r="D28" s="134">
        <v>10503</v>
      </c>
      <c r="E28" s="126"/>
      <c r="F28" s="135">
        <v>13747</v>
      </c>
      <c r="G28" s="135">
        <v>17509</v>
      </c>
      <c r="H28" s="135">
        <v>9387</v>
      </c>
      <c r="I28" s="135">
        <v>8859</v>
      </c>
      <c r="J28" s="135">
        <v>11640</v>
      </c>
      <c r="K28" s="135">
        <v>9293</v>
      </c>
      <c r="L28" s="135">
        <v>9031</v>
      </c>
      <c r="M28" s="135">
        <v>7479</v>
      </c>
      <c r="N28" s="135">
        <v>6837</v>
      </c>
      <c r="O28" s="135">
        <v>7997</v>
      </c>
      <c r="P28" s="135">
        <v>5621</v>
      </c>
      <c r="Q28" s="135">
        <v>3293</v>
      </c>
      <c r="R28" s="180">
        <f t="shared" si="2"/>
        <v>110693</v>
      </c>
    </row>
    <row r="29" s="68" customFormat="1" ht="24.75" customHeight="1" spans="1:18">
      <c r="A29" s="123" t="s">
        <v>59</v>
      </c>
      <c r="B29" s="94" t="s">
        <v>60</v>
      </c>
      <c r="C29" s="120">
        <f t="shared" si="8"/>
        <v>1428</v>
      </c>
      <c r="D29" s="136">
        <v>700</v>
      </c>
      <c r="E29" s="137"/>
      <c r="F29" s="137">
        <v>108</v>
      </c>
      <c r="G29" s="137">
        <v>84</v>
      </c>
      <c r="H29" s="137">
        <v>60</v>
      </c>
      <c r="I29" s="137">
        <v>40</v>
      </c>
      <c r="J29" s="137">
        <v>64</v>
      </c>
      <c r="K29" s="137">
        <v>92</v>
      </c>
      <c r="L29" s="137">
        <v>72</v>
      </c>
      <c r="M29" s="137">
        <v>76</v>
      </c>
      <c r="N29" s="137">
        <v>20</v>
      </c>
      <c r="O29" s="137">
        <v>44</v>
      </c>
      <c r="P29" s="137">
        <v>20</v>
      </c>
      <c r="Q29" s="137">
        <v>48</v>
      </c>
      <c r="R29" s="180">
        <f t="shared" si="2"/>
        <v>728</v>
      </c>
    </row>
    <row r="30" s="69" customFormat="1" ht="24.75" customHeight="1" spans="1:18">
      <c r="A30" s="138" t="s">
        <v>61</v>
      </c>
      <c r="B30" s="119" t="s">
        <v>62</v>
      </c>
      <c r="C30" s="120">
        <f t="shared" si="8"/>
        <v>17397</v>
      </c>
      <c r="D30" s="139">
        <v>17397</v>
      </c>
      <c r="E30" s="140"/>
      <c r="F30" s="140"/>
      <c r="G30" s="140"/>
      <c r="H30" s="140"/>
      <c r="I30" s="140"/>
      <c r="J30" s="140"/>
      <c r="K30" s="140"/>
      <c r="L30" s="140"/>
      <c r="M30" s="140"/>
      <c r="N30" s="140"/>
      <c r="O30" s="140"/>
      <c r="P30" s="140"/>
      <c r="Q30" s="140"/>
      <c r="R30" s="181">
        <f t="shared" si="2"/>
        <v>0</v>
      </c>
    </row>
    <row r="31" s="65" customFormat="1" ht="24.75" customHeight="1" spans="1:18">
      <c r="A31" s="123" t="s">
        <v>63</v>
      </c>
      <c r="B31" s="141" t="s">
        <v>64</v>
      </c>
      <c r="C31" s="120">
        <f t="shared" si="8"/>
        <v>56800</v>
      </c>
      <c r="D31" s="130">
        <v>15946</v>
      </c>
      <c r="E31" s="142"/>
      <c r="F31" s="142">
        <v>5966</v>
      </c>
      <c r="G31" s="142">
        <v>7248</v>
      </c>
      <c r="H31" s="142">
        <v>3524</v>
      </c>
      <c r="I31" s="142">
        <v>2966</v>
      </c>
      <c r="J31" s="142">
        <v>4598</v>
      </c>
      <c r="K31" s="175">
        <v>3360</v>
      </c>
      <c r="L31" s="175">
        <v>3248</v>
      </c>
      <c r="M31" s="175">
        <v>2320</v>
      </c>
      <c r="N31" s="175">
        <v>2412</v>
      </c>
      <c r="O31" s="175">
        <v>2256</v>
      </c>
      <c r="P31" s="176">
        <v>2102</v>
      </c>
      <c r="Q31" s="176">
        <v>854</v>
      </c>
      <c r="R31" s="180">
        <f t="shared" si="2"/>
        <v>40854</v>
      </c>
    </row>
    <row r="32" s="68" customFormat="1" ht="24.75" customHeight="1" spans="1:18">
      <c r="A32" s="123" t="s">
        <v>65</v>
      </c>
      <c r="B32" s="141" t="s">
        <v>66</v>
      </c>
      <c r="C32" s="120">
        <f t="shared" si="8"/>
        <v>13600</v>
      </c>
      <c r="D32" s="136">
        <v>2932</v>
      </c>
      <c r="E32" s="137"/>
      <c r="F32" s="108">
        <v>1416</v>
      </c>
      <c r="G32" s="108">
        <v>1728</v>
      </c>
      <c r="H32" s="108">
        <v>852</v>
      </c>
      <c r="I32" s="108">
        <v>780</v>
      </c>
      <c r="J32" s="108">
        <v>1308</v>
      </c>
      <c r="K32" s="108">
        <v>900</v>
      </c>
      <c r="L32" s="108">
        <v>852</v>
      </c>
      <c r="M32" s="108">
        <v>624</v>
      </c>
      <c r="N32" s="108">
        <v>696</v>
      </c>
      <c r="O32" s="108">
        <v>720</v>
      </c>
      <c r="P32" s="108">
        <v>552</v>
      </c>
      <c r="Q32" s="108">
        <v>240</v>
      </c>
      <c r="R32" s="180">
        <f t="shared" si="2"/>
        <v>10668</v>
      </c>
    </row>
    <row r="33" s="68" customFormat="1" ht="24.75" customHeight="1" spans="1:18">
      <c r="A33" s="123" t="s">
        <v>67</v>
      </c>
      <c r="B33" s="141" t="s">
        <v>68</v>
      </c>
      <c r="C33" s="105">
        <f t="shared" si="8"/>
        <v>525</v>
      </c>
      <c r="D33" s="136"/>
      <c r="E33" s="137"/>
      <c r="F33" s="108">
        <v>140</v>
      </c>
      <c r="G33" s="108">
        <v>77</v>
      </c>
      <c r="H33" s="108">
        <v>31</v>
      </c>
      <c r="I33" s="108">
        <v>25</v>
      </c>
      <c r="J33" s="108">
        <v>31</v>
      </c>
      <c r="K33" s="108">
        <v>35</v>
      </c>
      <c r="L33" s="108">
        <v>33</v>
      </c>
      <c r="M33" s="108">
        <v>51</v>
      </c>
      <c r="N33" s="108">
        <v>21</v>
      </c>
      <c r="O33" s="108">
        <v>20</v>
      </c>
      <c r="P33" s="108">
        <v>48</v>
      </c>
      <c r="Q33" s="108">
        <v>13</v>
      </c>
      <c r="R33" s="180"/>
    </row>
    <row r="34" s="68" customFormat="1" ht="24.75" customHeight="1" spans="1:18">
      <c r="A34" s="123" t="s">
        <v>69</v>
      </c>
      <c r="B34" s="141" t="s">
        <v>70</v>
      </c>
      <c r="C34" s="105">
        <f t="shared" si="8"/>
        <v>10517</v>
      </c>
      <c r="D34" s="136"/>
      <c r="E34" s="137"/>
      <c r="F34" s="137">
        <v>2813</v>
      </c>
      <c r="G34" s="137">
        <v>1553</v>
      </c>
      <c r="H34" s="137">
        <v>623</v>
      </c>
      <c r="I34" s="137">
        <v>497</v>
      </c>
      <c r="J34" s="137">
        <v>616</v>
      </c>
      <c r="K34" s="137">
        <v>704</v>
      </c>
      <c r="L34" s="137">
        <v>661</v>
      </c>
      <c r="M34" s="137">
        <v>1013</v>
      </c>
      <c r="N34" s="137">
        <v>428</v>
      </c>
      <c r="O34" s="137">
        <v>393</v>
      </c>
      <c r="P34" s="137">
        <v>962</v>
      </c>
      <c r="Q34" s="137">
        <v>254</v>
      </c>
      <c r="R34" s="180">
        <f t="shared" ref="R34:R44" si="10">SUM(F34:Q34)</f>
        <v>10517</v>
      </c>
    </row>
    <row r="35" s="68" customFormat="1" ht="24.75" customHeight="1" spans="1:18">
      <c r="A35" s="123" t="s">
        <v>69</v>
      </c>
      <c r="B35" s="141" t="s">
        <v>71</v>
      </c>
      <c r="C35" s="105">
        <f t="shared" si="8"/>
        <v>1900</v>
      </c>
      <c r="D35" s="136"/>
      <c r="E35" s="137">
        <v>1900</v>
      </c>
      <c r="F35" s="137"/>
      <c r="G35" s="137"/>
      <c r="H35" s="137"/>
      <c r="I35" s="137"/>
      <c r="J35" s="137"/>
      <c r="K35" s="137"/>
      <c r="L35" s="137"/>
      <c r="M35" s="137"/>
      <c r="N35" s="137"/>
      <c r="O35" s="137"/>
      <c r="P35" s="137"/>
      <c r="Q35" s="137"/>
      <c r="R35" s="180">
        <f t="shared" si="10"/>
        <v>0</v>
      </c>
    </row>
    <row r="36" s="68" customFormat="1" ht="24.75" customHeight="1" spans="1:18">
      <c r="A36" s="123" t="s">
        <v>69</v>
      </c>
      <c r="B36" s="141" t="s">
        <v>72</v>
      </c>
      <c r="C36" s="105">
        <f t="shared" si="8"/>
        <v>17100</v>
      </c>
      <c r="D36" s="136"/>
      <c r="E36" s="137">
        <v>17100</v>
      </c>
      <c r="F36" s="137"/>
      <c r="G36" s="137"/>
      <c r="H36" s="137"/>
      <c r="I36" s="137"/>
      <c r="J36" s="137"/>
      <c r="K36" s="137"/>
      <c r="L36" s="137"/>
      <c r="M36" s="137"/>
      <c r="N36" s="137"/>
      <c r="O36" s="137"/>
      <c r="P36" s="137"/>
      <c r="Q36" s="137"/>
      <c r="R36" s="180">
        <f t="shared" si="10"/>
        <v>0</v>
      </c>
    </row>
    <row r="37" s="68" customFormat="1" ht="24.75" customHeight="1" spans="1:18">
      <c r="A37" s="123"/>
      <c r="B37" s="141"/>
      <c r="C37" s="143"/>
      <c r="D37" s="144"/>
      <c r="E37" s="145"/>
      <c r="F37" s="145"/>
      <c r="G37" s="145"/>
      <c r="H37" s="145"/>
      <c r="I37" s="145"/>
      <c r="J37" s="145"/>
      <c r="K37" s="177"/>
      <c r="L37" s="177"/>
      <c r="M37" s="177"/>
      <c r="N37" s="177"/>
      <c r="O37" s="177"/>
      <c r="P37" s="178"/>
      <c r="Q37" s="178"/>
      <c r="R37" s="180">
        <f t="shared" si="10"/>
        <v>0</v>
      </c>
    </row>
    <row r="38" s="64" customFormat="1" ht="24.75" customHeight="1" spans="1:18">
      <c r="A38" s="101" t="s">
        <v>73</v>
      </c>
      <c r="B38" s="146"/>
      <c r="C38" s="103">
        <f t="shared" ref="C38:C51" si="11">SUM(D38:Q38)</f>
        <v>352904</v>
      </c>
      <c r="D38" s="147">
        <f>SUM(D39:D40)</f>
        <v>0</v>
      </c>
      <c r="E38" s="148">
        <f>SUM(E39:E40)</f>
        <v>0</v>
      </c>
      <c r="F38" s="148">
        <f t="shared" ref="F38:Q38" si="12">SUM(F39:F47)</f>
        <v>23605</v>
      </c>
      <c r="G38" s="148">
        <f t="shared" si="12"/>
        <v>61380</v>
      </c>
      <c r="H38" s="148">
        <f t="shared" si="12"/>
        <v>34104</v>
      </c>
      <c r="I38" s="148">
        <f t="shared" si="12"/>
        <v>26824</v>
      </c>
      <c r="J38" s="148">
        <f t="shared" si="12"/>
        <v>43399</v>
      </c>
      <c r="K38" s="148">
        <f t="shared" si="12"/>
        <v>36908</v>
      </c>
      <c r="L38" s="148">
        <f t="shared" si="12"/>
        <v>26143</v>
      </c>
      <c r="M38" s="148">
        <f t="shared" si="12"/>
        <v>20681</v>
      </c>
      <c r="N38" s="148">
        <f t="shared" si="12"/>
        <v>17174</v>
      </c>
      <c r="O38" s="148">
        <f t="shared" si="12"/>
        <v>31067</v>
      </c>
      <c r="P38" s="148">
        <f t="shared" si="12"/>
        <v>20686</v>
      </c>
      <c r="Q38" s="148">
        <f t="shared" si="12"/>
        <v>10933</v>
      </c>
      <c r="R38" s="180">
        <f t="shared" si="10"/>
        <v>352904</v>
      </c>
    </row>
    <row r="39" s="65" customFormat="1" ht="24.75" customHeight="1" spans="1:18">
      <c r="A39" s="149" t="s">
        <v>74</v>
      </c>
      <c r="B39" s="149" t="s">
        <v>75</v>
      </c>
      <c r="C39" s="150">
        <f t="shared" si="11"/>
        <v>69671</v>
      </c>
      <c r="D39" s="151"/>
      <c r="E39" s="152"/>
      <c r="F39" s="152">
        <v>6502</v>
      </c>
      <c r="G39" s="152">
        <v>12550</v>
      </c>
      <c r="H39" s="152">
        <v>5999</v>
      </c>
      <c r="I39" s="152">
        <v>4683</v>
      </c>
      <c r="J39" s="152">
        <v>7616</v>
      </c>
      <c r="K39" s="152">
        <v>8137</v>
      </c>
      <c r="L39" s="152">
        <v>6401</v>
      </c>
      <c r="M39" s="152">
        <v>3756</v>
      </c>
      <c r="N39" s="152">
        <v>3464</v>
      </c>
      <c r="O39" s="152">
        <v>5455</v>
      </c>
      <c r="P39" s="152">
        <v>3664</v>
      </c>
      <c r="Q39" s="152">
        <v>1444</v>
      </c>
      <c r="R39" s="180">
        <f t="shared" si="10"/>
        <v>69671</v>
      </c>
    </row>
    <row r="40" s="65" customFormat="1" ht="24.75" customHeight="1" spans="1:18">
      <c r="A40" s="149" t="s">
        <v>76</v>
      </c>
      <c r="B40" s="149" t="s">
        <v>77</v>
      </c>
      <c r="C40" s="150">
        <f t="shared" si="11"/>
        <v>2137</v>
      </c>
      <c r="D40" s="151"/>
      <c r="E40" s="152"/>
      <c r="F40" s="152">
        <v>204</v>
      </c>
      <c r="G40" s="152">
        <v>367</v>
      </c>
      <c r="H40" s="152">
        <v>247</v>
      </c>
      <c r="I40" s="152">
        <v>192</v>
      </c>
      <c r="J40" s="152">
        <v>197</v>
      </c>
      <c r="K40" s="152">
        <v>308</v>
      </c>
      <c r="L40" s="152">
        <v>102</v>
      </c>
      <c r="M40" s="152">
        <v>127</v>
      </c>
      <c r="N40" s="152">
        <v>103</v>
      </c>
      <c r="O40" s="152">
        <v>125</v>
      </c>
      <c r="P40" s="152">
        <v>111</v>
      </c>
      <c r="Q40" s="152">
        <v>54</v>
      </c>
      <c r="R40" s="180">
        <f t="shared" si="10"/>
        <v>2137</v>
      </c>
    </row>
    <row r="41" s="65" customFormat="1" ht="24.75" customHeight="1" spans="1:18">
      <c r="A41" s="149" t="s">
        <v>78</v>
      </c>
      <c r="B41" s="149" t="s">
        <v>79</v>
      </c>
      <c r="C41" s="150">
        <f t="shared" si="11"/>
        <v>7926</v>
      </c>
      <c r="D41" s="151"/>
      <c r="E41" s="152"/>
      <c r="F41" s="152">
        <v>757</v>
      </c>
      <c r="G41" s="152">
        <v>1360</v>
      </c>
      <c r="H41" s="152">
        <v>917</v>
      </c>
      <c r="I41" s="152">
        <v>711</v>
      </c>
      <c r="J41" s="152">
        <v>732</v>
      </c>
      <c r="K41" s="152">
        <v>1144</v>
      </c>
      <c r="L41" s="152">
        <v>380</v>
      </c>
      <c r="M41" s="152">
        <v>470</v>
      </c>
      <c r="N41" s="152">
        <v>383</v>
      </c>
      <c r="O41" s="152">
        <v>462</v>
      </c>
      <c r="P41" s="152">
        <v>412</v>
      </c>
      <c r="Q41" s="152">
        <v>198</v>
      </c>
      <c r="R41" s="180">
        <f t="shared" si="10"/>
        <v>7926</v>
      </c>
    </row>
    <row r="42" s="65" customFormat="1" ht="24.75" customHeight="1" spans="1:18">
      <c r="A42" s="149" t="s">
        <v>80</v>
      </c>
      <c r="B42" s="149" t="s">
        <v>81</v>
      </c>
      <c r="C42" s="150">
        <f t="shared" si="11"/>
        <v>2320</v>
      </c>
      <c r="D42" s="151"/>
      <c r="E42" s="152"/>
      <c r="F42" s="152">
        <v>214</v>
      </c>
      <c r="G42" s="152">
        <v>511</v>
      </c>
      <c r="H42" s="152">
        <v>208</v>
      </c>
      <c r="I42" s="152">
        <v>123</v>
      </c>
      <c r="J42" s="152">
        <v>281</v>
      </c>
      <c r="K42" s="152">
        <v>283</v>
      </c>
      <c r="L42" s="152">
        <v>169</v>
      </c>
      <c r="M42" s="152">
        <v>134</v>
      </c>
      <c r="N42" s="152">
        <v>116</v>
      </c>
      <c r="O42" s="152">
        <v>155</v>
      </c>
      <c r="P42" s="152">
        <v>89</v>
      </c>
      <c r="Q42" s="152">
        <v>37</v>
      </c>
      <c r="R42" s="180">
        <f t="shared" si="10"/>
        <v>2320</v>
      </c>
    </row>
    <row r="43" s="65" customFormat="1" ht="24.75" customHeight="1" spans="1:18">
      <c r="A43" s="149" t="s">
        <v>82</v>
      </c>
      <c r="B43" s="149" t="s">
        <v>83</v>
      </c>
      <c r="C43" s="150">
        <f t="shared" si="11"/>
        <v>9056</v>
      </c>
      <c r="D43" s="151"/>
      <c r="E43" s="152"/>
      <c r="F43" s="152">
        <v>929</v>
      </c>
      <c r="G43" s="152">
        <v>1283</v>
      </c>
      <c r="H43" s="152">
        <v>273</v>
      </c>
      <c r="I43" s="152">
        <v>918</v>
      </c>
      <c r="J43" s="152">
        <v>1862</v>
      </c>
      <c r="K43" s="152">
        <v>1168</v>
      </c>
      <c r="L43" s="152">
        <v>772</v>
      </c>
      <c r="M43" s="152">
        <v>374</v>
      </c>
      <c r="N43" s="152">
        <v>285</v>
      </c>
      <c r="O43" s="152">
        <v>482</v>
      </c>
      <c r="P43" s="152">
        <v>533</v>
      </c>
      <c r="Q43" s="152">
        <v>177</v>
      </c>
      <c r="R43" s="180">
        <f t="shared" si="10"/>
        <v>9056</v>
      </c>
    </row>
    <row r="44" s="65" customFormat="1" ht="24.75" customHeight="1" spans="1:18">
      <c r="A44" s="149" t="s">
        <v>84</v>
      </c>
      <c r="B44" s="149" t="s">
        <v>85</v>
      </c>
      <c r="C44" s="153">
        <f t="shared" si="11"/>
        <v>214268</v>
      </c>
      <c r="D44" s="151"/>
      <c r="E44" s="152"/>
      <c r="F44" s="152">
        <v>12702</v>
      </c>
      <c r="G44" s="152">
        <v>36851</v>
      </c>
      <c r="H44" s="152">
        <v>21519</v>
      </c>
      <c r="I44" s="152">
        <v>16469</v>
      </c>
      <c r="J44" s="152">
        <v>26842</v>
      </c>
      <c r="K44" s="152">
        <v>20983</v>
      </c>
      <c r="L44" s="152">
        <v>14867</v>
      </c>
      <c r="M44" s="152">
        <v>12912</v>
      </c>
      <c r="N44" s="152">
        <v>10508</v>
      </c>
      <c r="O44" s="152">
        <v>20156</v>
      </c>
      <c r="P44" s="152">
        <v>13063</v>
      </c>
      <c r="Q44" s="152">
        <v>7396</v>
      </c>
      <c r="R44" s="180">
        <f t="shared" si="10"/>
        <v>214268</v>
      </c>
    </row>
    <row r="45" s="65" customFormat="1" ht="24.75" customHeight="1" spans="1:18">
      <c r="A45" s="149" t="s">
        <v>86</v>
      </c>
      <c r="B45" s="149" t="s">
        <v>87</v>
      </c>
      <c r="C45" s="153">
        <f t="shared" si="11"/>
        <v>982</v>
      </c>
      <c r="D45" s="151"/>
      <c r="E45" s="152"/>
      <c r="F45" s="152">
        <v>93</v>
      </c>
      <c r="G45" s="152">
        <v>176</v>
      </c>
      <c r="H45" s="152">
        <v>116</v>
      </c>
      <c r="I45" s="152">
        <v>89</v>
      </c>
      <c r="J45" s="152">
        <v>89</v>
      </c>
      <c r="K45" s="152">
        <v>137</v>
      </c>
      <c r="L45" s="152">
        <v>51</v>
      </c>
      <c r="M45" s="152">
        <v>58</v>
      </c>
      <c r="N45" s="152">
        <v>42</v>
      </c>
      <c r="O45" s="152">
        <v>51</v>
      </c>
      <c r="P45" s="152">
        <v>52</v>
      </c>
      <c r="Q45" s="152">
        <v>28</v>
      </c>
      <c r="R45" s="180"/>
    </row>
    <row r="46" s="65" customFormat="1" ht="24.75" customHeight="1" spans="1:18">
      <c r="A46" s="149" t="s">
        <v>88</v>
      </c>
      <c r="B46" s="149" t="s">
        <v>89</v>
      </c>
      <c r="C46" s="153">
        <f t="shared" si="11"/>
        <v>4422</v>
      </c>
      <c r="D46" s="151"/>
      <c r="E46" s="152"/>
      <c r="F46" s="152">
        <v>397</v>
      </c>
      <c r="G46" s="152">
        <v>803</v>
      </c>
      <c r="H46" s="152">
        <v>437</v>
      </c>
      <c r="I46" s="152">
        <v>238</v>
      </c>
      <c r="J46" s="152">
        <v>598</v>
      </c>
      <c r="K46" s="152">
        <v>534</v>
      </c>
      <c r="L46" s="152">
        <v>312</v>
      </c>
      <c r="M46" s="152">
        <v>261</v>
      </c>
      <c r="N46" s="152">
        <v>249</v>
      </c>
      <c r="O46" s="152">
        <v>314</v>
      </c>
      <c r="P46" s="152">
        <v>196</v>
      </c>
      <c r="Q46" s="152">
        <v>83</v>
      </c>
      <c r="R46" s="180"/>
    </row>
    <row r="47" s="65" customFormat="1" ht="24.75" customHeight="1" spans="1:18">
      <c r="A47" s="149" t="s">
        <v>84</v>
      </c>
      <c r="B47" s="149" t="s">
        <v>90</v>
      </c>
      <c r="C47" s="153">
        <f t="shared" si="11"/>
        <v>42122</v>
      </c>
      <c r="D47" s="151"/>
      <c r="E47" s="152"/>
      <c r="F47" s="152">
        <v>1807</v>
      </c>
      <c r="G47" s="152">
        <v>7479</v>
      </c>
      <c r="H47" s="152">
        <v>4388</v>
      </c>
      <c r="I47" s="152">
        <v>3401</v>
      </c>
      <c r="J47" s="152">
        <v>5182</v>
      </c>
      <c r="K47" s="152">
        <v>4214</v>
      </c>
      <c r="L47" s="152">
        <v>3089</v>
      </c>
      <c r="M47" s="152">
        <v>2589</v>
      </c>
      <c r="N47" s="152">
        <v>2024</v>
      </c>
      <c r="O47" s="152">
        <v>3867</v>
      </c>
      <c r="P47" s="152">
        <v>2566</v>
      </c>
      <c r="Q47" s="152">
        <v>1516</v>
      </c>
      <c r="R47" s="180"/>
    </row>
    <row r="48" s="64" customFormat="1" ht="24.75" customHeight="1" spans="1:18">
      <c r="A48" s="101" t="s">
        <v>91</v>
      </c>
      <c r="B48" s="102"/>
      <c r="C48" s="103">
        <f t="shared" si="11"/>
        <v>34888</v>
      </c>
      <c r="D48" s="154">
        <f t="shared" ref="D48:Q48" si="13">SUM(D49:D51)</f>
        <v>6586</v>
      </c>
      <c r="E48" s="155">
        <f t="shared" si="13"/>
        <v>28</v>
      </c>
      <c r="F48" s="155">
        <f t="shared" si="13"/>
        <v>3072</v>
      </c>
      <c r="G48" s="155">
        <f t="shared" si="13"/>
        <v>5553</v>
      </c>
      <c r="H48" s="155">
        <f t="shared" si="13"/>
        <v>2535</v>
      </c>
      <c r="I48" s="155">
        <f t="shared" si="13"/>
        <v>1626</v>
      </c>
      <c r="J48" s="155">
        <f t="shared" si="13"/>
        <v>3736</v>
      </c>
      <c r="K48" s="155">
        <f t="shared" si="13"/>
        <v>3423</v>
      </c>
      <c r="L48" s="155">
        <f t="shared" si="13"/>
        <v>2291</v>
      </c>
      <c r="M48" s="155">
        <f t="shared" si="13"/>
        <v>1316</v>
      </c>
      <c r="N48" s="155">
        <f t="shared" si="13"/>
        <v>1533</v>
      </c>
      <c r="O48" s="155">
        <f t="shared" si="13"/>
        <v>1963</v>
      </c>
      <c r="P48" s="155">
        <f t="shared" si="13"/>
        <v>811</v>
      </c>
      <c r="Q48" s="155">
        <f t="shared" si="13"/>
        <v>415</v>
      </c>
      <c r="R48" s="180">
        <f t="shared" ref="R48:R54" si="14">SUM(F48:Q48)</f>
        <v>28274</v>
      </c>
    </row>
    <row r="49" s="65" customFormat="1" ht="24.75" customHeight="1" spans="1:18">
      <c r="A49" s="149" t="s">
        <v>92</v>
      </c>
      <c r="B49" s="149" t="s">
        <v>93</v>
      </c>
      <c r="C49" s="105">
        <f t="shared" si="11"/>
        <v>152</v>
      </c>
      <c r="D49" s="130">
        <v>53</v>
      </c>
      <c r="E49" s="142"/>
      <c r="F49" s="142">
        <v>15</v>
      </c>
      <c r="G49" s="142">
        <v>22</v>
      </c>
      <c r="H49" s="142">
        <v>4</v>
      </c>
      <c r="I49" s="142">
        <v>2</v>
      </c>
      <c r="J49" s="142">
        <v>14</v>
      </c>
      <c r="K49" s="176">
        <v>14</v>
      </c>
      <c r="L49" s="176">
        <v>7</v>
      </c>
      <c r="M49" s="176">
        <v>8</v>
      </c>
      <c r="N49" s="176">
        <v>6</v>
      </c>
      <c r="O49" s="176">
        <v>4</v>
      </c>
      <c r="P49" s="176">
        <v>0</v>
      </c>
      <c r="Q49" s="176">
        <v>3</v>
      </c>
      <c r="R49" s="180">
        <f t="shared" si="14"/>
        <v>99</v>
      </c>
    </row>
    <row r="50" s="65" customFormat="1" ht="24.75" customHeight="1" spans="1:18">
      <c r="A50" s="149" t="s">
        <v>92</v>
      </c>
      <c r="B50" s="149" t="s">
        <v>94</v>
      </c>
      <c r="C50" s="105">
        <f t="shared" si="11"/>
        <v>34636</v>
      </c>
      <c r="D50" s="130">
        <v>6433</v>
      </c>
      <c r="E50" s="142">
        <v>28</v>
      </c>
      <c r="F50" s="142">
        <v>3057</v>
      </c>
      <c r="G50" s="142">
        <v>5531</v>
      </c>
      <c r="H50" s="142">
        <v>2531</v>
      </c>
      <c r="I50" s="142">
        <v>1624</v>
      </c>
      <c r="J50" s="142">
        <v>3722</v>
      </c>
      <c r="K50" s="176">
        <v>3409</v>
      </c>
      <c r="L50" s="176">
        <v>2284</v>
      </c>
      <c r="M50" s="176">
        <v>1308</v>
      </c>
      <c r="N50" s="176">
        <v>1527</v>
      </c>
      <c r="O50" s="176">
        <v>1959</v>
      </c>
      <c r="P50" s="176">
        <v>811</v>
      </c>
      <c r="Q50" s="176">
        <v>412</v>
      </c>
      <c r="R50" s="180">
        <f t="shared" si="14"/>
        <v>28175</v>
      </c>
    </row>
    <row r="51" s="65" customFormat="1" ht="24.75" customHeight="1" spans="1:18">
      <c r="A51" s="149" t="s">
        <v>95</v>
      </c>
      <c r="B51" s="149" t="s">
        <v>96</v>
      </c>
      <c r="C51" s="105">
        <f t="shared" si="11"/>
        <v>100</v>
      </c>
      <c r="D51" s="130">
        <v>100</v>
      </c>
      <c r="E51" s="142"/>
      <c r="F51" s="142"/>
      <c r="G51" s="142"/>
      <c r="H51" s="142"/>
      <c r="I51" s="142"/>
      <c r="J51" s="142"/>
      <c r="K51" s="176"/>
      <c r="L51" s="176"/>
      <c r="M51" s="176"/>
      <c r="N51" s="176"/>
      <c r="O51" s="176"/>
      <c r="P51" s="176"/>
      <c r="Q51" s="176"/>
      <c r="R51" s="180">
        <f t="shared" si="14"/>
        <v>0</v>
      </c>
    </row>
    <row r="52" s="68" customFormat="1" ht="24.75" customHeight="1" spans="1:18">
      <c r="A52" s="156"/>
      <c r="B52" s="141"/>
      <c r="C52" s="95"/>
      <c r="D52" s="136"/>
      <c r="E52" s="137"/>
      <c r="F52" s="137"/>
      <c r="G52" s="137"/>
      <c r="H52" s="137"/>
      <c r="I52" s="137"/>
      <c r="J52" s="137"/>
      <c r="K52" s="178"/>
      <c r="L52" s="178"/>
      <c r="M52" s="178"/>
      <c r="N52" s="178"/>
      <c r="O52" s="178"/>
      <c r="P52" s="178"/>
      <c r="Q52" s="178"/>
      <c r="R52" s="180">
        <f t="shared" si="14"/>
        <v>0</v>
      </c>
    </row>
    <row r="53" s="64" customFormat="1" ht="24.75" customHeight="1" spans="1:18">
      <c r="A53" s="101" t="s">
        <v>97</v>
      </c>
      <c r="B53" s="157"/>
      <c r="C53" s="103">
        <f>SUM(D53:Q53)</f>
        <v>2447</v>
      </c>
      <c r="D53" s="147">
        <f>SUM(D54:D57)</f>
        <v>2447</v>
      </c>
      <c r="E53" s="103"/>
      <c r="F53" s="103"/>
      <c r="G53" s="103"/>
      <c r="H53" s="103"/>
      <c r="I53" s="103"/>
      <c r="J53" s="103"/>
      <c r="K53" s="103"/>
      <c r="L53" s="103"/>
      <c r="M53" s="103"/>
      <c r="N53" s="103"/>
      <c r="O53" s="103"/>
      <c r="P53" s="103"/>
      <c r="Q53" s="103"/>
      <c r="R53" s="180">
        <f t="shared" si="14"/>
        <v>0</v>
      </c>
    </row>
    <row r="54" s="62" customFormat="1" ht="24.75" customHeight="1" spans="1:18">
      <c r="A54" s="93" t="s">
        <v>98</v>
      </c>
      <c r="B54" s="124" t="s">
        <v>99</v>
      </c>
      <c r="C54" s="105">
        <f>SUM(D54:Q54)</f>
        <v>695</v>
      </c>
      <c r="D54" s="158">
        <v>695</v>
      </c>
      <c r="E54" s="95"/>
      <c r="F54" s="95"/>
      <c r="G54" s="95"/>
      <c r="H54" s="95"/>
      <c r="I54" s="95"/>
      <c r="J54" s="95"/>
      <c r="K54" s="95"/>
      <c r="L54" s="95"/>
      <c r="M54" s="95"/>
      <c r="N54" s="95"/>
      <c r="O54" s="95"/>
      <c r="P54" s="95"/>
      <c r="Q54" s="95"/>
      <c r="R54" s="180">
        <f t="shared" si="14"/>
        <v>0</v>
      </c>
    </row>
    <row r="55" s="62" customFormat="1" ht="24.75" customHeight="1" spans="1:18">
      <c r="A55" s="93" t="s">
        <v>100</v>
      </c>
      <c r="B55" s="93" t="s">
        <v>101</v>
      </c>
      <c r="C55" s="105">
        <f>SUM(D55:Q55)</f>
        <v>1688</v>
      </c>
      <c r="D55" s="158">
        <v>1688</v>
      </c>
      <c r="E55" s="95"/>
      <c r="F55" s="95"/>
      <c r="G55" s="95"/>
      <c r="H55" s="95"/>
      <c r="I55" s="95"/>
      <c r="J55" s="95"/>
      <c r="K55" s="95"/>
      <c r="L55" s="95"/>
      <c r="M55" s="95"/>
      <c r="N55" s="95"/>
      <c r="O55" s="95"/>
      <c r="P55" s="95"/>
      <c r="Q55" s="95"/>
      <c r="R55" s="180"/>
    </row>
    <row r="56" s="62" customFormat="1" ht="24.75" customHeight="1" spans="1:18">
      <c r="A56" s="93" t="s">
        <v>102</v>
      </c>
      <c r="B56" s="159" t="s">
        <v>103</v>
      </c>
      <c r="C56" s="105">
        <f>SUM(D56:Q56)</f>
        <v>64</v>
      </c>
      <c r="D56" s="113">
        <v>64</v>
      </c>
      <c r="E56" s="95"/>
      <c r="F56" s="95"/>
      <c r="G56" s="95"/>
      <c r="H56" s="95"/>
      <c r="I56" s="95"/>
      <c r="J56" s="95"/>
      <c r="K56" s="95"/>
      <c r="L56" s="95"/>
      <c r="M56" s="95"/>
      <c r="N56" s="95"/>
      <c r="O56" s="95"/>
      <c r="P56" s="95"/>
      <c r="Q56" s="95"/>
      <c r="R56" s="180">
        <f t="shared" ref="R56:R76" si="15">SUM(F56:Q56)</f>
        <v>0</v>
      </c>
    </row>
    <row r="57" s="68" customFormat="1" ht="24.75" customHeight="1" spans="1:18">
      <c r="A57" s="156"/>
      <c r="B57" s="141"/>
      <c r="C57" s="95"/>
      <c r="D57" s="113"/>
      <c r="E57" s="137"/>
      <c r="F57" s="137"/>
      <c r="G57" s="137"/>
      <c r="H57" s="137"/>
      <c r="I57" s="137"/>
      <c r="J57" s="137"/>
      <c r="K57" s="178"/>
      <c r="L57" s="178"/>
      <c r="M57" s="178"/>
      <c r="N57" s="178"/>
      <c r="O57" s="178"/>
      <c r="P57" s="178"/>
      <c r="Q57" s="178"/>
      <c r="R57" s="180">
        <f t="shared" si="15"/>
        <v>0</v>
      </c>
    </row>
    <row r="58" s="70" customFormat="1" ht="24.75" customHeight="1" spans="1:18">
      <c r="A58" s="101" t="s">
        <v>104</v>
      </c>
      <c r="B58" s="102"/>
      <c r="C58" s="103">
        <f>SUM(D58:Q58)</f>
        <v>132334</v>
      </c>
      <c r="D58" s="160">
        <f>SUM(D60)</f>
        <v>0</v>
      </c>
      <c r="E58" s="161">
        <f>SUM(E60)</f>
        <v>0</v>
      </c>
      <c r="F58" s="161">
        <f t="shared" ref="F58:Q58" si="16">SUM(F59:F60)</f>
        <v>5810</v>
      </c>
      <c r="G58" s="161">
        <f t="shared" si="16"/>
        <v>18885</v>
      </c>
      <c r="H58" s="161">
        <f t="shared" si="16"/>
        <v>8911</v>
      </c>
      <c r="I58" s="161">
        <f t="shared" si="16"/>
        <v>7867</v>
      </c>
      <c r="J58" s="161">
        <f t="shared" si="16"/>
        <v>14907</v>
      </c>
      <c r="K58" s="161">
        <f t="shared" si="16"/>
        <v>13582</v>
      </c>
      <c r="L58" s="161">
        <f t="shared" si="16"/>
        <v>13973</v>
      </c>
      <c r="M58" s="161">
        <f t="shared" si="16"/>
        <v>11263</v>
      </c>
      <c r="N58" s="161">
        <f t="shared" si="16"/>
        <v>6743</v>
      </c>
      <c r="O58" s="161">
        <f t="shared" si="16"/>
        <v>12355</v>
      </c>
      <c r="P58" s="161">
        <f t="shared" si="16"/>
        <v>9686</v>
      </c>
      <c r="Q58" s="161">
        <f t="shared" si="16"/>
        <v>8352</v>
      </c>
      <c r="R58" s="180">
        <f t="shared" si="15"/>
        <v>132334</v>
      </c>
    </row>
    <row r="59" s="67" customFormat="1" ht="24.75" customHeight="1" spans="1:18">
      <c r="A59" s="93" t="s">
        <v>105</v>
      </c>
      <c r="B59" s="93" t="s">
        <v>106</v>
      </c>
      <c r="C59" s="105">
        <f>SUM(D59:Q59)</f>
        <v>21560</v>
      </c>
      <c r="D59" s="162"/>
      <c r="E59" s="163"/>
      <c r="F59" s="164">
        <v>562</v>
      </c>
      <c r="G59" s="164">
        <v>3148</v>
      </c>
      <c r="H59" s="164">
        <v>861</v>
      </c>
      <c r="I59" s="164">
        <v>760</v>
      </c>
      <c r="J59" s="164">
        <v>3073</v>
      </c>
      <c r="K59" s="164">
        <v>2121</v>
      </c>
      <c r="L59" s="164">
        <v>2613</v>
      </c>
      <c r="M59" s="164">
        <v>1768</v>
      </c>
      <c r="N59" s="164">
        <v>1171</v>
      </c>
      <c r="O59" s="164">
        <v>1806</v>
      </c>
      <c r="P59" s="164">
        <v>1400</v>
      </c>
      <c r="Q59" s="182">
        <v>2277</v>
      </c>
      <c r="R59" s="180">
        <f t="shared" si="15"/>
        <v>21560</v>
      </c>
    </row>
    <row r="60" s="67" customFormat="1" ht="24.75" customHeight="1" spans="1:18">
      <c r="A60" s="93" t="s">
        <v>107</v>
      </c>
      <c r="B60" s="93" t="s">
        <v>108</v>
      </c>
      <c r="C60" s="105">
        <f>SUM(D60:Q60)</f>
        <v>110774</v>
      </c>
      <c r="D60" s="162"/>
      <c r="E60" s="163"/>
      <c r="F60" s="164">
        <v>5248</v>
      </c>
      <c r="G60" s="164">
        <v>15737</v>
      </c>
      <c r="H60" s="164">
        <v>8050</v>
      </c>
      <c r="I60" s="164">
        <v>7107</v>
      </c>
      <c r="J60" s="164">
        <v>11834</v>
      </c>
      <c r="K60" s="164">
        <v>11461</v>
      </c>
      <c r="L60" s="164">
        <v>11360</v>
      </c>
      <c r="M60" s="164">
        <v>9495</v>
      </c>
      <c r="N60" s="164">
        <v>5572</v>
      </c>
      <c r="O60" s="164">
        <v>10549</v>
      </c>
      <c r="P60" s="164">
        <v>8286</v>
      </c>
      <c r="Q60" s="182">
        <v>6075</v>
      </c>
      <c r="R60" s="180">
        <f t="shared" si="15"/>
        <v>110774</v>
      </c>
    </row>
    <row r="61" s="68" customFormat="1" ht="24.75" customHeight="1" spans="1:18">
      <c r="A61" s="156"/>
      <c r="B61" s="141"/>
      <c r="C61" s="95"/>
      <c r="D61" s="136"/>
      <c r="E61" s="137"/>
      <c r="F61" s="137"/>
      <c r="G61" s="137"/>
      <c r="H61" s="137"/>
      <c r="I61" s="137"/>
      <c r="J61" s="137"/>
      <c r="K61" s="178"/>
      <c r="L61" s="178"/>
      <c r="M61" s="178"/>
      <c r="N61" s="178"/>
      <c r="O61" s="178"/>
      <c r="P61" s="178"/>
      <c r="Q61" s="178"/>
      <c r="R61" s="180">
        <f t="shared" si="15"/>
        <v>0</v>
      </c>
    </row>
    <row r="62" s="64" customFormat="1" ht="24.75" customHeight="1" spans="1:18">
      <c r="A62" s="101" t="s">
        <v>109</v>
      </c>
      <c r="B62" s="102"/>
      <c r="C62" s="103">
        <f t="shared" ref="C62:Q62" si="17">SUM(C63:C78)</f>
        <v>790377</v>
      </c>
      <c r="D62" s="104">
        <f t="shared" si="17"/>
        <v>70396</v>
      </c>
      <c r="E62" s="103">
        <f t="shared" si="17"/>
        <v>0</v>
      </c>
      <c r="F62" s="103">
        <f t="shared" si="17"/>
        <v>82113</v>
      </c>
      <c r="G62" s="103">
        <f t="shared" si="17"/>
        <v>128148</v>
      </c>
      <c r="H62" s="103">
        <f t="shared" si="17"/>
        <v>55271</v>
      </c>
      <c r="I62" s="103">
        <f t="shared" si="17"/>
        <v>51202</v>
      </c>
      <c r="J62" s="103">
        <f t="shared" si="17"/>
        <v>106862</v>
      </c>
      <c r="K62" s="103">
        <f t="shared" si="17"/>
        <v>58508</v>
      </c>
      <c r="L62" s="103">
        <f t="shared" si="17"/>
        <v>53390</v>
      </c>
      <c r="M62" s="103">
        <f t="shared" si="17"/>
        <v>40763</v>
      </c>
      <c r="N62" s="103">
        <f t="shared" si="17"/>
        <v>39468</v>
      </c>
      <c r="O62" s="103">
        <f t="shared" si="17"/>
        <v>44324</v>
      </c>
      <c r="P62" s="103">
        <f t="shared" si="17"/>
        <v>33459</v>
      </c>
      <c r="Q62" s="103">
        <f t="shared" si="17"/>
        <v>26473</v>
      </c>
      <c r="R62" s="180">
        <f t="shared" si="15"/>
        <v>719981</v>
      </c>
    </row>
    <row r="63" s="67" customFormat="1" ht="24.75" customHeight="1" spans="1:18">
      <c r="A63" s="165" t="s">
        <v>110</v>
      </c>
      <c r="B63" s="93" t="s">
        <v>111</v>
      </c>
      <c r="C63" s="105">
        <f t="shared" ref="C63:C78" si="18">SUM(D63:Q63)</f>
        <v>226117</v>
      </c>
      <c r="D63" s="162">
        <v>23171</v>
      </c>
      <c r="E63" s="163"/>
      <c r="F63" s="163">
        <v>20216</v>
      </c>
      <c r="G63" s="163">
        <v>36653</v>
      </c>
      <c r="H63" s="163">
        <v>14164</v>
      </c>
      <c r="I63" s="163">
        <v>16116</v>
      </c>
      <c r="J63" s="163">
        <v>33397</v>
      </c>
      <c r="K63" s="163">
        <v>14784</v>
      </c>
      <c r="L63" s="163">
        <v>14889</v>
      </c>
      <c r="M63" s="163">
        <v>11333</v>
      </c>
      <c r="N63" s="163">
        <v>10117</v>
      </c>
      <c r="O63" s="163">
        <v>11368</v>
      </c>
      <c r="P63" s="163">
        <v>9588</v>
      </c>
      <c r="Q63" s="163">
        <v>10321</v>
      </c>
      <c r="R63" s="180">
        <f t="shared" si="15"/>
        <v>202946</v>
      </c>
    </row>
    <row r="64" s="67" customFormat="1" ht="24.75" customHeight="1" spans="1:18">
      <c r="A64" s="165" t="s">
        <v>112</v>
      </c>
      <c r="B64" s="93" t="s">
        <v>113</v>
      </c>
      <c r="C64" s="105">
        <f t="shared" si="18"/>
        <v>24588</v>
      </c>
      <c r="D64" s="162"/>
      <c r="E64" s="163"/>
      <c r="F64" s="163">
        <v>1847</v>
      </c>
      <c r="G64" s="163">
        <v>4884</v>
      </c>
      <c r="H64" s="163">
        <v>2190</v>
      </c>
      <c r="I64" s="163">
        <v>1824</v>
      </c>
      <c r="J64" s="163">
        <v>2709</v>
      </c>
      <c r="K64" s="163">
        <v>2524</v>
      </c>
      <c r="L64" s="163">
        <v>1974</v>
      </c>
      <c r="M64" s="163">
        <v>1913</v>
      </c>
      <c r="N64" s="163">
        <v>1542</v>
      </c>
      <c r="O64" s="163">
        <v>1546</v>
      </c>
      <c r="P64" s="163">
        <v>1414</v>
      </c>
      <c r="Q64" s="163">
        <v>221</v>
      </c>
      <c r="R64" s="180">
        <f t="shared" si="15"/>
        <v>24588</v>
      </c>
    </row>
    <row r="65" s="67" customFormat="1" ht="24.75" customHeight="1" spans="1:18">
      <c r="A65" s="165" t="s">
        <v>114</v>
      </c>
      <c r="B65" s="93" t="s">
        <v>115</v>
      </c>
      <c r="C65" s="105">
        <f t="shared" si="18"/>
        <v>127837</v>
      </c>
      <c r="D65" s="162">
        <v>10225</v>
      </c>
      <c r="E65" s="163"/>
      <c r="F65" s="163">
        <v>14623</v>
      </c>
      <c r="G65" s="163">
        <v>18372</v>
      </c>
      <c r="H65" s="163">
        <v>10101</v>
      </c>
      <c r="I65" s="163">
        <v>8723</v>
      </c>
      <c r="J65" s="163">
        <v>14103</v>
      </c>
      <c r="K65" s="163">
        <v>10496</v>
      </c>
      <c r="L65" s="163">
        <v>9273</v>
      </c>
      <c r="M65" s="163">
        <v>7249</v>
      </c>
      <c r="N65" s="163">
        <v>7168</v>
      </c>
      <c r="O65" s="163">
        <v>8544</v>
      </c>
      <c r="P65" s="163">
        <v>5555</v>
      </c>
      <c r="Q65" s="163">
        <v>3405</v>
      </c>
      <c r="R65" s="180">
        <f t="shared" si="15"/>
        <v>117612</v>
      </c>
    </row>
    <row r="66" s="67" customFormat="1" ht="24.75" customHeight="1" spans="1:18">
      <c r="A66" s="165" t="s">
        <v>116</v>
      </c>
      <c r="B66" s="93" t="s">
        <v>117</v>
      </c>
      <c r="C66" s="105">
        <f t="shared" si="18"/>
        <v>69850</v>
      </c>
      <c r="D66" s="162">
        <v>5109</v>
      </c>
      <c r="E66" s="163"/>
      <c r="F66" s="163">
        <v>8410</v>
      </c>
      <c r="G66" s="163">
        <v>10323</v>
      </c>
      <c r="H66" s="163">
        <v>5573</v>
      </c>
      <c r="I66" s="163">
        <v>4783</v>
      </c>
      <c r="J66" s="163">
        <v>7584</v>
      </c>
      <c r="K66" s="163">
        <v>5796</v>
      </c>
      <c r="L66" s="163">
        <v>5086</v>
      </c>
      <c r="M66" s="163">
        <v>3912</v>
      </c>
      <c r="N66" s="163">
        <v>3814</v>
      </c>
      <c r="O66" s="163">
        <v>4584</v>
      </c>
      <c r="P66" s="163">
        <v>3098</v>
      </c>
      <c r="Q66" s="163">
        <v>1778</v>
      </c>
      <c r="R66" s="180">
        <f t="shared" si="15"/>
        <v>64741</v>
      </c>
    </row>
    <row r="67" s="67" customFormat="1" ht="24.75" customHeight="1" spans="1:18">
      <c r="A67" s="165" t="s">
        <v>118</v>
      </c>
      <c r="B67" s="93"/>
      <c r="C67" s="105">
        <f t="shared" si="18"/>
        <v>83830</v>
      </c>
      <c r="D67" s="162">
        <v>7991</v>
      </c>
      <c r="E67" s="163"/>
      <c r="F67" s="163">
        <v>8809</v>
      </c>
      <c r="G67" s="163">
        <v>11670</v>
      </c>
      <c r="H67" s="163">
        <v>6762</v>
      </c>
      <c r="I67" s="163">
        <v>5686</v>
      </c>
      <c r="J67" s="163">
        <v>9114</v>
      </c>
      <c r="K67" s="163">
        <v>6748</v>
      </c>
      <c r="L67" s="163">
        <v>5999</v>
      </c>
      <c r="M67" s="163">
        <v>4766</v>
      </c>
      <c r="N67" s="163">
        <v>4745</v>
      </c>
      <c r="O67" s="163">
        <v>5778</v>
      </c>
      <c r="P67" s="163">
        <v>3551</v>
      </c>
      <c r="Q67" s="163">
        <v>2211</v>
      </c>
      <c r="R67" s="180">
        <f t="shared" si="15"/>
        <v>75839</v>
      </c>
    </row>
    <row r="68" s="67" customFormat="1" ht="24.75" customHeight="1" spans="1:18">
      <c r="A68" s="165" t="s">
        <v>119</v>
      </c>
      <c r="B68" s="93" t="s">
        <v>120</v>
      </c>
      <c r="C68" s="105">
        <f t="shared" si="18"/>
        <v>48664</v>
      </c>
      <c r="D68" s="162">
        <v>4034</v>
      </c>
      <c r="E68" s="163"/>
      <c r="F68" s="163">
        <v>5888</v>
      </c>
      <c r="G68" s="163">
        <v>7592</v>
      </c>
      <c r="H68" s="163">
        <v>3772</v>
      </c>
      <c r="I68" s="163">
        <v>3234</v>
      </c>
      <c r="J68" s="163">
        <v>5262</v>
      </c>
      <c r="K68" s="163">
        <v>3756</v>
      </c>
      <c r="L68" s="163">
        <v>3754</v>
      </c>
      <c r="M68" s="163">
        <v>2534</v>
      </c>
      <c r="N68" s="163">
        <v>2762</v>
      </c>
      <c r="O68" s="163">
        <v>2832</v>
      </c>
      <c r="P68" s="163">
        <v>2276</v>
      </c>
      <c r="Q68" s="163">
        <v>968</v>
      </c>
      <c r="R68" s="180">
        <f t="shared" si="15"/>
        <v>44630</v>
      </c>
    </row>
    <row r="69" s="67" customFormat="1" ht="24.75" customHeight="1" spans="1:18">
      <c r="A69" s="165" t="s">
        <v>121</v>
      </c>
      <c r="B69" s="93" t="s">
        <v>122</v>
      </c>
      <c r="C69" s="105">
        <f t="shared" si="18"/>
        <v>44471</v>
      </c>
      <c r="D69" s="162">
        <v>2474</v>
      </c>
      <c r="E69" s="163">
        <v>0</v>
      </c>
      <c r="F69" s="163">
        <v>3387</v>
      </c>
      <c r="G69" s="163">
        <v>9713</v>
      </c>
      <c r="H69" s="163">
        <v>2120</v>
      </c>
      <c r="I69" s="163">
        <v>1845</v>
      </c>
      <c r="J69" s="163">
        <v>11903</v>
      </c>
      <c r="K69" s="163">
        <v>2221</v>
      </c>
      <c r="L69" s="163">
        <v>2135</v>
      </c>
      <c r="M69" s="163">
        <v>1478</v>
      </c>
      <c r="N69" s="163">
        <v>1511</v>
      </c>
      <c r="O69" s="163">
        <v>1666</v>
      </c>
      <c r="P69" s="163">
        <v>1353</v>
      </c>
      <c r="Q69" s="163">
        <v>2665</v>
      </c>
      <c r="R69" s="180">
        <f t="shared" si="15"/>
        <v>41997</v>
      </c>
    </row>
    <row r="70" s="67" customFormat="1" ht="24.75" customHeight="1" spans="1:18">
      <c r="A70" s="165" t="s">
        <v>123</v>
      </c>
      <c r="B70" s="93" t="s">
        <v>124</v>
      </c>
      <c r="C70" s="105">
        <f t="shared" si="18"/>
        <v>-3319</v>
      </c>
      <c r="D70" s="162"/>
      <c r="E70" s="163"/>
      <c r="F70" s="163">
        <v>-207</v>
      </c>
      <c r="G70" s="163">
        <v>-598</v>
      </c>
      <c r="H70" s="163">
        <v>-355</v>
      </c>
      <c r="I70" s="163">
        <v>-312</v>
      </c>
      <c r="J70" s="163">
        <v>-235</v>
      </c>
      <c r="K70" s="163">
        <v>-110</v>
      </c>
      <c r="L70" s="163">
        <v>-569</v>
      </c>
      <c r="M70" s="163">
        <v>-184</v>
      </c>
      <c r="N70" s="163">
        <v>-185</v>
      </c>
      <c r="O70" s="163">
        <v>-400</v>
      </c>
      <c r="P70" s="163">
        <v>-128</v>
      </c>
      <c r="Q70" s="163">
        <v>-36</v>
      </c>
      <c r="R70" s="180">
        <f t="shared" si="15"/>
        <v>-3319</v>
      </c>
    </row>
    <row r="71" s="67" customFormat="1" ht="24.75" customHeight="1" spans="1:18">
      <c r="A71" s="165" t="s">
        <v>125</v>
      </c>
      <c r="B71" s="93" t="s">
        <v>126</v>
      </c>
      <c r="C71" s="105">
        <f t="shared" si="18"/>
        <v>6606</v>
      </c>
      <c r="D71" s="162">
        <v>1145</v>
      </c>
      <c r="E71" s="163"/>
      <c r="F71" s="163">
        <v>826</v>
      </c>
      <c r="G71" s="163">
        <v>833</v>
      </c>
      <c r="H71" s="163">
        <v>394</v>
      </c>
      <c r="I71" s="163">
        <v>371</v>
      </c>
      <c r="J71" s="163">
        <v>670</v>
      </c>
      <c r="K71" s="163">
        <v>506</v>
      </c>
      <c r="L71" s="163">
        <v>430</v>
      </c>
      <c r="M71" s="163">
        <v>375</v>
      </c>
      <c r="N71" s="163">
        <v>282</v>
      </c>
      <c r="O71" s="163">
        <v>389</v>
      </c>
      <c r="P71" s="163">
        <v>283</v>
      </c>
      <c r="Q71" s="163">
        <v>102</v>
      </c>
      <c r="R71" s="180">
        <f t="shared" si="15"/>
        <v>5461</v>
      </c>
    </row>
    <row r="72" s="67" customFormat="1" ht="24.75" customHeight="1" spans="1:18">
      <c r="A72" s="165" t="s">
        <v>127</v>
      </c>
      <c r="B72" s="93" t="s">
        <v>128</v>
      </c>
      <c r="C72" s="105">
        <f t="shared" si="18"/>
        <v>57627</v>
      </c>
      <c r="D72" s="162">
        <v>4724</v>
      </c>
      <c r="E72" s="163"/>
      <c r="F72" s="163">
        <v>4944</v>
      </c>
      <c r="G72" s="163">
        <v>12170</v>
      </c>
      <c r="H72" s="163">
        <v>2943</v>
      </c>
      <c r="I72" s="163">
        <v>2675</v>
      </c>
      <c r="J72" s="163">
        <v>13105</v>
      </c>
      <c r="K72" s="163">
        <v>3046</v>
      </c>
      <c r="L72" s="163">
        <v>3007</v>
      </c>
      <c r="M72" s="163">
        <v>2103</v>
      </c>
      <c r="N72" s="163">
        <v>2190</v>
      </c>
      <c r="O72" s="163">
        <v>2300</v>
      </c>
      <c r="P72" s="163">
        <v>1798</v>
      </c>
      <c r="Q72" s="163">
        <v>2622</v>
      </c>
      <c r="R72" s="180">
        <f t="shared" si="15"/>
        <v>52903</v>
      </c>
    </row>
    <row r="73" s="67" customFormat="1" ht="24.75" customHeight="1" spans="1:18">
      <c r="A73" s="165" t="s">
        <v>129</v>
      </c>
      <c r="B73" s="93" t="s">
        <v>130</v>
      </c>
      <c r="C73" s="105">
        <f t="shared" si="18"/>
        <v>6681</v>
      </c>
      <c r="D73" s="162">
        <v>772</v>
      </c>
      <c r="E73" s="163"/>
      <c r="F73" s="163">
        <v>910</v>
      </c>
      <c r="G73" s="163">
        <v>1101</v>
      </c>
      <c r="H73" s="163">
        <v>482</v>
      </c>
      <c r="I73" s="163">
        <v>431</v>
      </c>
      <c r="J73" s="163">
        <v>529</v>
      </c>
      <c r="K73" s="163">
        <v>579</v>
      </c>
      <c r="L73" s="163">
        <v>499</v>
      </c>
      <c r="M73" s="163">
        <v>361</v>
      </c>
      <c r="N73" s="163">
        <v>287</v>
      </c>
      <c r="O73" s="163">
        <v>378</v>
      </c>
      <c r="P73" s="163">
        <v>277</v>
      </c>
      <c r="Q73" s="163">
        <v>75</v>
      </c>
      <c r="R73" s="180">
        <f t="shared" si="15"/>
        <v>5909</v>
      </c>
    </row>
    <row r="74" s="67" customFormat="1" ht="24.75" customHeight="1" spans="1:18">
      <c r="A74" s="165" t="s">
        <v>131</v>
      </c>
      <c r="B74" s="93" t="s">
        <v>132</v>
      </c>
      <c r="C74" s="105">
        <f t="shared" si="18"/>
        <v>2433</v>
      </c>
      <c r="D74" s="162">
        <v>280</v>
      </c>
      <c r="E74" s="163"/>
      <c r="F74" s="163">
        <v>323</v>
      </c>
      <c r="G74" s="163">
        <v>378</v>
      </c>
      <c r="H74" s="163">
        <v>159</v>
      </c>
      <c r="I74" s="163">
        <v>143</v>
      </c>
      <c r="J74" s="163">
        <v>187</v>
      </c>
      <c r="K74" s="163">
        <v>316</v>
      </c>
      <c r="L74" s="163">
        <v>164</v>
      </c>
      <c r="M74" s="163">
        <v>122</v>
      </c>
      <c r="N74" s="163">
        <v>105</v>
      </c>
      <c r="O74" s="163">
        <v>133</v>
      </c>
      <c r="P74" s="163">
        <v>96</v>
      </c>
      <c r="Q74" s="163">
        <v>27</v>
      </c>
      <c r="R74" s="180">
        <f t="shared" si="15"/>
        <v>2153</v>
      </c>
    </row>
    <row r="75" s="67" customFormat="1" ht="24.75" customHeight="1" spans="1:18">
      <c r="A75" s="165" t="s">
        <v>133</v>
      </c>
      <c r="B75" s="93" t="s">
        <v>134</v>
      </c>
      <c r="C75" s="105">
        <f t="shared" si="18"/>
        <v>68</v>
      </c>
      <c r="D75" s="162">
        <v>10</v>
      </c>
      <c r="E75" s="163"/>
      <c r="F75" s="163">
        <v>3</v>
      </c>
      <c r="G75" s="163">
        <v>5</v>
      </c>
      <c r="H75" s="163">
        <v>6</v>
      </c>
      <c r="I75" s="163">
        <v>6</v>
      </c>
      <c r="J75" s="163">
        <v>6</v>
      </c>
      <c r="K75" s="163">
        <v>4</v>
      </c>
      <c r="L75" s="163">
        <v>5</v>
      </c>
      <c r="M75" s="163">
        <v>4</v>
      </c>
      <c r="N75" s="163">
        <v>5</v>
      </c>
      <c r="O75" s="163">
        <v>4</v>
      </c>
      <c r="P75" s="163">
        <v>5</v>
      </c>
      <c r="Q75" s="163">
        <v>5</v>
      </c>
      <c r="R75" s="180">
        <f t="shared" si="15"/>
        <v>58</v>
      </c>
    </row>
    <row r="76" s="67" customFormat="1" ht="24.75" customHeight="1" spans="1:18">
      <c r="A76" s="165" t="s">
        <v>135</v>
      </c>
      <c r="B76" s="93" t="s">
        <v>136</v>
      </c>
      <c r="C76" s="105">
        <f t="shared" si="18"/>
        <v>220</v>
      </c>
      <c r="D76" s="162">
        <v>51</v>
      </c>
      <c r="E76" s="163"/>
      <c r="F76" s="163">
        <v>12</v>
      </c>
      <c r="G76" s="163">
        <v>13</v>
      </c>
      <c r="H76" s="163">
        <v>14</v>
      </c>
      <c r="I76" s="163">
        <v>16</v>
      </c>
      <c r="J76" s="163">
        <v>17</v>
      </c>
      <c r="K76" s="163">
        <v>16</v>
      </c>
      <c r="L76" s="163">
        <v>17</v>
      </c>
      <c r="M76" s="163">
        <v>13</v>
      </c>
      <c r="N76" s="163">
        <v>16</v>
      </c>
      <c r="O76" s="163">
        <v>10</v>
      </c>
      <c r="P76" s="163">
        <v>12</v>
      </c>
      <c r="Q76" s="163">
        <v>13</v>
      </c>
      <c r="R76" s="180">
        <f t="shared" si="15"/>
        <v>169</v>
      </c>
    </row>
    <row r="77" s="67" customFormat="1" ht="24.75" customHeight="1" spans="1:18">
      <c r="A77" s="165" t="s">
        <v>137</v>
      </c>
      <c r="B77" s="165" t="s">
        <v>138</v>
      </c>
      <c r="C77" s="105">
        <f t="shared" si="18"/>
        <v>93426</v>
      </c>
      <c r="D77" s="162">
        <v>10288</v>
      </c>
      <c r="E77" s="163"/>
      <c r="F77" s="163">
        <v>11953</v>
      </c>
      <c r="G77" s="163">
        <v>14849</v>
      </c>
      <c r="H77" s="163">
        <v>6853</v>
      </c>
      <c r="I77" s="163">
        <v>5585</v>
      </c>
      <c r="J77" s="163">
        <v>8363</v>
      </c>
      <c r="K77" s="163">
        <v>7688</v>
      </c>
      <c r="L77" s="163">
        <v>6642</v>
      </c>
      <c r="M77" s="163">
        <v>4716</v>
      </c>
      <c r="N77" s="163">
        <v>5061</v>
      </c>
      <c r="O77" s="163">
        <v>5120</v>
      </c>
      <c r="P77" s="163">
        <v>4230</v>
      </c>
      <c r="Q77" s="163">
        <v>2078</v>
      </c>
      <c r="R77" s="180"/>
    </row>
    <row r="78" s="67" customFormat="1" ht="24.75" customHeight="1" spans="1:18">
      <c r="A78" s="165" t="s">
        <v>139</v>
      </c>
      <c r="B78" s="93" t="s">
        <v>140</v>
      </c>
      <c r="C78" s="105">
        <f t="shared" si="18"/>
        <v>1278</v>
      </c>
      <c r="D78" s="162">
        <v>122</v>
      </c>
      <c r="E78" s="163"/>
      <c r="F78" s="163">
        <v>169</v>
      </c>
      <c r="G78" s="163">
        <v>190</v>
      </c>
      <c r="H78" s="163">
        <v>93</v>
      </c>
      <c r="I78" s="163">
        <v>76</v>
      </c>
      <c r="J78" s="163">
        <v>148</v>
      </c>
      <c r="K78" s="163">
        <v>138</v>
      </c>
      <c r="L78" s="163">
        <v>85</v>
      </c>
      <c r="M78" s="163">
        <v>68</v>
      </c>
      <c r="N78" s="163">
        <v>48</v>
      </c>
      <c r="O78" s="163">
        <v>72</v>
      </c>
      <c r="P78" s="163">
        <v>51</v>
      </c>
      <c r="Q78" s="163">
        <v>18</v>
      </c>
      <c r="R78" s="180">
        <f t="shared" ref="R78:R97" si="19">SUM(F78:Q78)</f>
        <v>1156</v>
      </c>
    </row>
    <row r="79" s="71" customFormat="1" ht="24.75" customHeight="1" spans="1:18">
      <c r="A79" s="93"/>
      <c r="B79" s="94"/>
      <c r="C79" s="95"/>
      <c r="D79" s="130"/>
      <c r="E79" s="142"/>
      <c r="F79" s="142"/>
      <c r="G79" s="142"/>
      <c r="H79" s="142"/>
      <c r="I79" s="142"/>
      <c r="J79" s="142"/>
      <c r="K79" s="142"/>
      <c r="L79" s="142"/>
      <c r="M79" s="142"/>
      <c r="N79" s="142"/>
      <c r="O79" s="142"/>
      <c r="P79" s="142"/>
      <c r="Q79" s="142"/>
      <c r="R79" s="180">
        <f t="shared" si="19"/>
        <v>0</v>
      </c>
    </row>
    <row r="80" s="64" customFormat="1" ht="24.75" customHeight="1" spans="1:18">
      <c r="A80" s="101" t="s">
        <v>141</v>
      </c>
      <c r="B80" s="102"/>
      <c r="C80" s="103">
        <f t="shared" ref="C80:Q80" si="20">SUM(C81:C89)</f>
        <v>77314</v>
      </c>
      <c r="D80" s="104">
        <f t="shared" si="20"/>
        <v>1799</v>
      </c>
      <c r="E80" s="103">
        <f t="shared" si="20"/>
        <v>3710</v>
      </c>
      <c r="F80" s="103">
        <f t="shared" si="20"/>
        <v>1250</v>
      </c>
      <c r="G80" s="103">
        <f t="shared" si="20"/>
        <v>110</v>
      </c>
      <c r="H80" s="103">
        <f t="shared" si="20"/>
        <v>55</v>
      </c>
      <c r="I80" s="103">
        <f t="shared" si="20"/>
        <v>222</v>
      </c>
      <c r="J80" s="103">
        <f t="shared" si="20"/>
        <v>16325</v>
      </c>
      <c r="K80" s="103">
        <f t="shared" si="20"/>
        <v>130</v>
      </c>
      <c r="L80" s="103">
        <f t="shared" si="20"/>
        <v>45</v>
      </c>
      <c r="M80" s="103">
        <f t="shared" si="20"/>
        <v>25</v>
      </c>
      <c r="N80" s="103">
        <f t="shared" si="20"/>
        <v>25</v>
      </c>
      <c r="O80" s="103">
        <f t="shared" si="20"/>
        <v>245</v>
      </c>
      <c r="P80" s="103">
        <f t="shared" si="20"/>
        <v>88</v>
      </c>
      <c r="Q80" s="103">
        <f t="shared" si="20"/>
        <v>53285</v>
      </c>
      <c r="R80" s="180">
        <f t="shared" si="19"/>
        <v>71805</v>
      </c>
    </row>
    <row r="81" s="68" customFormat="1" ht="24.75" customHeight="1" spans="1:18">
      <c r="A81" s="165" t="s">
        <v>142</v>
      </c>
      <c r="B81" s="165" t="s">
        <v>143</v>
      </c>
      <c r="C81" s="105">
        <f t="shared" ref="C81:C89" si="21">SUM(D81:Q81)</f>
        <v>919</v>
      </c>
      <c r="D81" s="158">
        <v>12</v>
      </c>
      <c r="E81" s="183"/>
      <c r="F81" s="183">
        <v>0</v>
      </c>
      <c r="G81" s="183">
        <v>0</v>
      </c>
      <c r="H81" s="183">
        <v>0</v>
      </c>
      <c r="I81" s="183">
        <v>0</v>
      </c>
      <c r="J81" s="218">
        <v>20</v>
      </c>
      <c r="K81" s="183">
        <v>0</v>
      </c>
      <c r="L81" s="183">
        <v>0</v>
      </c>
      <c r="M81" s="183">
        <v>0</v>
      </c>
      <c r="N81" s="183">
        <v>0</v>
      </c>
      <c r="O81" s="183">
        <v>0</v>
      </c>
      <c r="P81" s="183">
        <v>0</v>
      </c>
      <c r="Q81" s="183">
        <v>887</v>
      </c>
      <c r="R81" s="180">
        <f t="shared" si="19"/>
        <v>907</v>
      </c>
    </row>
    <row r="82" s="68" customFormat="1" ht="24.75" customHeight="1" spans="1:18">
      <c r="A82" s="165" t="s">
        <v>144</v>
      </c>
      <c r="B82" s="165" t="s">
        <v>145</v>
      </c>
      <c r="C82" s="105">
        <f t="shared" si="21"/>
        <v>2619</v>
      </c>
      <c r="D82" s="158"/>
      <c r="E82" s="183">
        <v>370</v>
      </c>
      <c r="F82" s="183">
        <v>125</v>
      </c>
      <c r="G82" s="183">
        <v>10</v>
      </c>
      <c r="H82" s="183">
        <v>5</v>
      </c>
      <c r="I82" s="183">
        <v>22</v>
      </c>
      <c r="J82" s="183">
        <v>575</v>
      </c>
      <c r="K82" s="183">
        <v>10</v>
      </c>
      <c r="L82" s="183">
        <v>5</v>
      </c>
      <c r="M82" s="183">
        <v>5</v>
      </c>
      <c r="N82" s="183">
        <v>5</v>
      </c>
      <c r="O82" s="183">
        <v>25</v>
      </c>
      <c r="P82" s="183">
        <v>8</v>
      </c>
      <c r="Q82" s="183">
        <v>1454</v>
      </c>
      <c r="R82" s="180">
        <f t="shared" si="19"/>
        <v>2249</v>
      </c>
    </row>
    <row r="83" s="68" customFormat="1" ht="24.75" customHeight="1" spans="1:18">
      <c r="A83" s="165" t="s">
        <v>146</v>
      </c>
      <c r="B83" s="165" t="s">
        <v>147</v>
      </c>
      <c r="C83" s="105">
        <f t="shared" si="21"/>
        <v>10000</v>
      </c>
      <c r="D83" s="158"/>
      <c r="E83" s="183"/>
      <c r="F83" s="183"/>
      <c r="G83" s="183"/>
      <c r="H83" s="183"/>
      <c r="I83" s="183"/>
      <c r="J83" s="183"/>
      <c r="K83" s="183"/>
      <c r="L83" s="183"/>
      <c r="M83" s="183"/>
      <c r="N83" s="183"/>
      <c r="O83" s="183"/>
      <c r="P83" s="183"/>
      <c r="Q83" s="183">
        <v>10000</v>
      </c>
      <c r="R83" s="180">
        <f t="shared" si="19"/>
        <v>10000</v>
      </c>
    </row>
    <row r="84" s="68" customFormat="1" ht="24.75" customHeight="1" spans="1:18">
      <c r="A84" s="165" t="s">
        <v>148</v>
      </c>
      <c r="B84" s="165" t="s">
        <v>149</v>
      </c>
      <c r="C84" s="105">
        <f t="shared" si="21"/>
        <v>19941</v>
      </c>
      <c r="D84" s="158">
        <v>1787</v>
      </c>
      <c r="E84" s="183">
        <v>3340</v>
      </c>
      <c r="F84" s="183">
        <v>1125</v>
      </c>
      <c r="G84" s="183">
        <v>100</v>
      </c>
      <c r="H84" s="183">
        <v>50</v>
      </c>
      <c r="I84" s="183">
        <v>200</v>
      </c>
      <c r="J84" s="183">
        <v>5571</v>
      </c>
      <c r="K84" s="183">
        <v>120</v>
      </c>
      <c r="L84" s="183">
        <v>40</v>
      </c>
      <c r="M84" s="183">
        <v>20</v>
      </c>
      <c r="N84" s="183">
        <v>20</v>
      </c>
      <c r="O84" s="183">
        <v>220</v>
      </c>
      <c r="P84" s="183">
        <v>80</v>
      </c>
      <c r="Q84" s="183">
        <v>7268</v>
      </c>
      <c r="R84" s="180">
        <f t="shared" si="19"/>
        <v>14814</v>
      </c>
    </row>
    <row r="85" s="68" customFormat="1" ht="24.75" customHeight="1" spans="1:18">
      <c r="A85" s="165" t="s">
        <v>150</v>
      </c>
      <c r="B85" s="165" t="s">
        <v>151</v>
      </c>
      <c r="C85" s="105">
        <f t="shared" si="21"/>
        <v>340</v>
      </c>
      <c r="D85" s="158"/>
      <c r="E85" s="183"/>
      <c r="F85" s="183"/>
      <c r="G85" s="183"/>
      <c r="H85" s="183"/>
      <c r="I85" s="183"/>
      <c r="J85" s="183"/>
      <c r="K85" s="183"/>
      <c r="L85" s="183"/>
      <c r="M85" s="183"/>
      <c r="N85" s="183"/>
      <c r="O85" s="183"/>
      <c r="P85" s="183"/>
      <c r="Q85" s="183">
        <v>340</v>
      </c>
      <c r="R85" s="180">
        <f t="shared" si="19"/>
        <v>340</v>
      </c>
    </row>
    <row r="86" s="69" customFormat="1" ht="24.75" customHeight="1" spans="1:18">
      <c r="A86" s="165" t="s">
        <v>144</v>
      </c>
      <c r="B86" s="165" t="s">
        <v>152</v>
      </c>
      <c r="C86" s="105">
        <f t="shared" si="21"/>
        <v>6642</v>
      </c>
      <c r="D86" s="158">
        <v>0</v>
      </c>
      <c r="E86" s="183"/>
      <c r="F86" s="183">
        <v>0</v>
      </c>
      <c r="G86" s="183">
        <v>0</v>
      </c>
      <c r="H86" s="183">
        <v>0</v>
      </c>
      <c r="I86" s="183">
        <v>0</v>
      </c>
      <c r="J86" s="183">
        <v>1956</v>
      </c>
      <c r="K86" s="183">
        <v>0</v>
      </c>
      <c r="L86" s="183">
        <v>0</v>
      </c>
      <c r="M86" s="183">
        <v>0</v>
      </c>
      <c r="N86" s="183">
        <v>0</v>
      </c>
      <c r="O86" s="183">
        <v>0</v>
      </c>
      <c r="P86" s="183">
        <v>0</v>
      </c>
      <c r="Q86" s="183">
        <v>4686</v>
      </c>
      <c r="R86" s="181">
        <f t="shared" si="19"/>
        <v>6642</v>
      </c>
    </row>
    <row r="87" s="68" customFormat="1" ht="24.75" customHeight="1" spans="1:18">
      <c r="A87" s="165" t="s">
        <v>148</v>
      </c>
      <c r="B87" s="165" t="s">
        <v>153</v>
      </c>
      <c r="C87" s="105">
        <f t="shared" si="21"/>
        <v>26853</v>
      </c>
      <c r="D87" s="158"/>
      <c r="E87" s="183"/>
      <c r="F87" s="183"/>
      <c r="G87" s="183"/>
      <c r="H87" s="183"/>
      <c r="I87" s="183"/>
      <c r="J87" s="183">
        <v>8203</v>
      </c>
      <c r="K87" s="183"/>
      <c r="L87" s="183"/>
      <c r="M87" s="183"/>
      <c r="N87" s="183"/>
      <c r="O87" s="183"/>
      <c r="P87" s="217"/>
      <c r="Q87" s="183">
        <v>18650</v>
      </c>
      <c r="R87" s="180">
        <f t="shared" si="19"/>
        <v>26853</v>
      </c>
    </row>
    <row r="88" s="68" customFormat="1" ht="24.75" customHeight="1" spans="1:18">
      <c r="A88" s="165" t="s">
        <v>146</v>
      </c>
      <c r="B88" s="165" t="s">
        <v>154</v>
      </c>
      <c r="C88" s="105">
        <f t="shared" si="21"/>
        <v>10000</v>
      </c>
      <c r="D88" s="158"/>
      <c r="E88" s="183"/>
      <c r="F88" s="183"/>
      <c r="G88" s="183"/>
      <c r="H88" s="183"/>
      <c r="I88" s="183"/>
      <c r="J88" s="183"/>
      <c r="K88" s="183"/>
      <c r="L88" s="183"/>
      <c r="M88" s="183"/>
      <c r="N88" s="183"/>
      <c r="O88" s="183"/>
      <c r="P88" s="183"/>
      <c r="Q88" s="183">
        <v>10000</v>
      </c>
      <c r="R88" s="180">
        <f t="shared" si="19"/>
        <v>10000</v>
      </c>
    </row>
    <row r="89" s="68" customFormat="1" ht="24.75" customHeight="1" spans="1:18">
      <c r="A89" s="123"/>
      <c r="B89" s="141"/>
      <c r="C89" s="105">
        <f t="shared" si="21"/>
        <v>0</v>
      </c>
      <c r="D89" s="158"/>
      <c r="E89" s="183"/>
      <c r="F89" s="183"/>
      <c r="G89" s="183"/>
      <c r="H89" s="183"/>
      <c r="I89" s="183"/>
      <c r="J89" s="183"/>
      <c r="K89" s="183"/>
      <c r="L89" s="183"/>
      <c r="M89" s="183"/>
      <c r="N89" s="183"/>
      <c r="O89" s="183"/>
      <c r="P89" s="183"/>
      <c r="Q89" s="183"/>
      <c r="R89" s="180">
        <f t="shared" si="19"/>
        <v>0</v>
      </c>
    </row>
    <row r="90" s="70" customFormat="1" ht="24.75" customHeight="1" spans="1:18">
      <c r="A90" s="101" t="s">
        <v>155</v>
      </c>
      <c r="B90" s="184"/>
      <c r="C90" s="185">
        <f t="shared" ref="C90:Q90" si="22">SUM(C91:C97)</f>
        <v>685673</v>
      </c>
      <c r="D90" s="186">
        <f t="shared" si="22"/>
        <v>0</v>
      </c>
      <c r="E90" s="185">
        <f t="shared" si="22"/>
        <v>0</v>
      </c>
      <c r="F90" s="185">
        <f t="shared" si="22"/>
        <v>37918</v>
      </c>
      <c r="G90" s="185">
        <f t="shared" si="22"/>
        <v>157047</v>
      </c>
      <c r="H90" s="185">
        <f t="shared" si="22"/>
        <v>56923</v>
      </c>
      <c r="I90" s="185">
        <f t="shared" si="22"/>
        <v>42348</v>
      </c>
      <c r="J90" s="185">
        <f t="shared" si="22"/>
        <v>96084</v>
      </c>
      <c r="K90" s="185">
        <f t="shared" si="22"/>
        <v>83974</v>
      </c>
      <c r="L90" s="185">
        <f t="shared" si="22"/>
        <v>43659</v>
      </c>
      <c r="M90" s="185">
        <f t="shared" si="22"/>
        <v>29072</v>
      </c>
      <c r="N90" s="185">
        <f t="shared" si="22"/>
        <v>24623</v>
      </c>
      <c r="O90" s="185">
        <f t="shared" si="22"/>
        <v>60999</v>
      </c>
      <c r="P90" s="185">
        <f t="shared" si="22"/>
        <v>31779</v>
      </c>
      <c r="Q90" s="185">
        <f t="shared" si="22"/>
        <v>21247</v>
      </c>
      <c r="R90" s="180">
        <f t="shared" si="19"/>
        <v>685673</v>
      </c>
    </row>
    <row r="91" s="68" customFormat="1" ht="24.75" customHeight="1" spans="1:18">
      <c r="A91" s="165" t="s">
        <v>156</v>
      </c>
      <c r="B91" s="165" t="s">
        <v>157</v>
      </c>
      <c r="C91" s="105">
        <f t="shared" ref="C91:C97" si="23">SUM(D91:Q91)</f>
        <v>13905</v>
      </c>
      <c r="D91" s="158"/>
      <c r="E91" s="183"/>
      <c r="F91" s="183">
        <v>575</v>
      </c>
      <c r="G91" s="183">
        <v>2021</v>
      </c>
      <c r="H91" s="183">
        <v>1782</v>
      </c>
      <c r="I91" s="183">
        <v>359</v>
      </c>
      <c r="J91" s="218">
        <v>4574</v>
      </c>
      <c r="K91" s="183">
        <v>523</v>
      </c>
      <c r="L91" s="183">
        <v>681</v>
      </c>
      <c r="M91" s="183">
        <v>669</v>
      </c>
      <c r="N91" s="183">
        <v>186</v>
      </c>
      <c r="O91" s="183">
        <v>96</v>
      </c>
      <c r="P91" s="183">
        <v>948</v>
      </c>
      <c r="Q91" s="183">
        <v>1491</v>
      </c>
      <c r="R91" s="180">
        <f t="shared" si="19"/>
        <v>13905</v>
      </c>
    </row>
    <row r="92" s="68" customFormat="1" ht="24.75" customHeight="1" spans="1:18">
      <c r="A92" s="165" t="s">
        <v>158</v>
      </c>
      <c r="B92" s="165" t="s">
        <v>159</v>
      </c>
      <c r="C92" s="105">
        <f t="shared" si="23"/>
        <v>415816</v>
      </c>
      <c r="D92" s="158"/>
      <c r="E92" s="183"/>
      <c r="F92" s="183">
        <v>21750</v>
      </c>
      <c r="G92" s="183">
        <v>104776</v>
      </c>
      <c r="H92" s="183">
        <v>33472</v>
      </c>
      <c r="I92" s="183">
        <v>25121</v>
      </c>
      <c r="J92" s="183">
        <v>54266</v>
      </c>
      <c r="K92" s="183">
        <v>55154</v>
      </c>
      <c r="L92" s="183">
        <v>25616</v>
      </c>
      <c r="M92" s="183">
        <v>15722</v>
      </c>
      <c r="N92" s="183">
        <v>14241</v>
      </c>
      <c r="O92" s="183">
        <v>38892</v>
      </c>
      <c r="P92" s="183">
        <v>17527</v>
      </c>
      <c r="Q92" s="183">
        <v>9279</v>
      </c>
      <c r="R92" s="180">
        <f t="shared" si="19"/>
        <v>415816</v>
      </c>
    </row>
    <row r="93" s="68" customFormat="1" ht="24.75" customHeight="1" spans="1:18">
      <c r="A93" s="165" t="s">
        <v>156</v>
      </c>
      <c r="B93" s="165" t="s">
        <v>160</v>
      </c>
      <c r="C93" s="105">
        <f t="shared" si="23"/>
        <v>126966</v>
      </c>
      <c r="D93" s="158"/>
      <c r="E93" s="183"/>
      <c r="F93" s="183">
        <v>6851</v>
      </c>
      <c r="G93" s="183">
        <v>31721</v>
      </c>
      <c r="H93" s="183">
        <v>10243</v>
      </c>
      <c r="I93" s="183">
        <v>7821</v>
      </c>
      <c r="J93" s="183">
        <v>16184</v>
      </c>
      <c r="K93" s="183">
        <v>17103</v>
      </c>
      <c r="L93" s="183">
        <v>8139</v>
      </c>
      <c r="M93" s="183">
        <v>5101</v>
      </c>
      <c r="N93" s="183">
        <v>3811</v>
      </c>
      <c r="O93" s="183">
        <v>12080</v>
      </c>
      <c r="P93" s="183">
        <v>5410</v>
      </c>
      <c r="Q93" s="183">
        <v>2502</v>
      </c>
      <c r="R93" s="180">
        <f t="shared" si="19"/>
        <v>126966</v>
      </c>
    </row>
    <row r="94" s="68" customFormat="1" ht="24.75" customHeight="1" spans="1:18">
      <c r="A94" s="165" t="s">
        <v>161</v>
      </c>
      <c r="B94" s="165" t="s">
        <v>162</v>
      </c>
      <c r="C94" s="105">
        <f t="shared" si="23"/>
        <v>15000</v>
      </c>
      <c r="D94" s="158"/>
      <c r="E94" s="183"/>
      <c r="F94" s="183">
        <v>1464</v>
      </c>
      <c r="G94" s="183">
        <v>2680</v>
      </c>
      <c r="H94" s="183">
        <v>1336</v>
      </c>
      <c r="I94" s="183">
        <v>1162</v>
      </c>
      <c r="J94" s="183">
        <v>2010</v>
      </c>
      <c r="K94" s="183">
        <v>1572</v>
      </c>
      <c r="L94" s="183">
        <v>1235</v>
      </c>
      <c r="M94" s="183">
        <v>959</v>
      </c>
      <c r="N94" s="183">
        <v>662</v>
      </c>
      <c r="O94" s="183">
        <v>1063</v>
      </c>
      <c r="P94" s="183">
        <v>647</v>
      </c>
      <c r="Q94" s="183">
        <v>210</v>
      </c>
      <c r="R94" s="180">
        <f t="shared" si="19"/>
        <v>15000</v>
      </c>
    </row>
    <row r="95" s="68" customFormat="1" ht="24.75" customHeight="1" spans="1:18">
      <c r="A95" s="165" t="s">
        <v>163</v>
      </c>
      <c r="B95" s="165" t="s">
        <v>164</v>
      </c>
      <c r="C95" s="105">
        <f t="shared" si="23"/>
        <v>11735</v>
      </c>
      <c r="D95" s="158"/>
      <c r="E95" s="183"/>
      <c r="F95" s="183">
        <v>1000</v>
      </c>
      <c r="G95" s="183">
        <v>1000</v>
      </c>
      <c r="H95" s="183">
        <v>1000</v>
      </c>
      <c r="I95" s="183">
        <v>1000</v>
      </c>
      <c r="J95" s="183">
        <v>1000</v>
      </c>
      <c r="K95" s="183">
        <v>1000</v>
      </c>
      <c r="L95" s="183">
        <v>1000</v>
      </c>
      <c r="M95" s="183">
        <v>1000</v>
      </c>
      <c r="N95" s="183">
        <v>735</v>
      </c>
      <c r="O95" s="183">
        <v>1000</v>
      </c>
      <c r="P95" s="183">
        <v>1000</v>
      </c>
      <c r="Q95" s="183">
        <v>1000</v>
      </c>
      <c r="R95" s="180">
        <f t="shared" si="19"/>
        <v>11735</v>
      </c>
    </row>
    <row r="96" s="68" customFormat="1" ht="24.75" customHeight="1" spans="1:18">
      <c r="A96" s="165" t="s">
        <v>165</v>
      </c>
      <c r="B96" s="165" t="s">
        <v>166</v>
      </c>
      <c r="C96" s="105">
        <f t="shared" si="23"/>
        <v>94020</v>
      </c>
      <c r="D96" s="158"/>
      <c r="E96" s="183"/>
      <c r="F96" s="183">
        <v>5809</v>
      </c>
      <c r="G96" s="183">
        <v>13582</v>
      </c>
      <c r="H96" s="183">
        <v>8356</v>
      </c>
      <c r="I96" s="183">
        <v>6300</v>
      </c>
      <c r="J96" s="183">
        <v>16996</v>
      </c>
      <c r="K96" s="183">
        <v>7813</v>
      </c>
      <c r="L96" s="183">
        <v>6394</v>
      </c>
      <c r="M96" s="183">
        <v>5195</v>
      </c>
      <c r="N96" s="183">
        <v>4623</v>
      </c>
      <c r="O96" s="183">
        <v>7182</v>
      </c>
      <c r="P96" s="183">
        <v>5339</v>
      </c>
      <c r="Q96" s="183">
        <v>6431</v>
      </c>
      <c r="R96" s="180">
        <f t="shared" si="19"/>
        <v>94020</v>
      </c>
    </row>
    <row r="97" s="68" customFormat="1" ht="24.75" customHeight="1" spans="1:18">
      <c r="A97" s="165" t="s">
        <v>161</v>
      </c>
      <c r="B97" s="165" t="s">
        <v>167</v>
      </c>
      <c r="C97" s="105">
        <f t="shared" si="23"/>
        <v>8231</v>
      </c>
      <c r="D97" s="158"/>
      <c r="E97" s="183"/>
      <c r="F97" s="183">
        <v>469</v>
      </c>
      <c r="G97" s="183">
        <v>1267</v>
      </c>
      <c r="H97" s="183">
        <v>734</v>
      </c>
      <c r="I97" s="183">
        <v>585</v>
      </c>
      <c r="J97" s="183">
        <v>1054</v>
      </c>
      <c r="K97" s="183">
        <v>809</v>
      </c>
      <c r="L97" s="183">
        <v>594</v>
      </c>
      <c r="M97" s="183">
        <v>426</v>
      </c>
      <c r="N97" s="183">
        <v>365</v>
      </c>
      <c r="O97" s="183">
        <v>686</v>
      </c>
      <c r="P97" s="183">
        <v>908</v>
      </c>
      <c r="Q97" s="183">
        <v>334</v>
      </c>
      <c r="R97" s="180">
        <f t="shared" si="19"/>
        <v>8231</v>
      </c>
    </row>
    <row r="98" s="72" customFormat="1" ht="24.75" customHeight="1" spans="1:18">
      <c r="A98" s="187"/>
      <c r="B98" s="188"/>
      <c r="C98" s="189"/>
      <c r="D98" s="190"/>
      <c r="E98" s="191"/>
      <c r="F98" s="191"/>
      <c r="G98" s="191"/>
      <c r="H98" s="191"/>
      <c r="I98" s="191"/>
      <c r="J98" s="191"/>
      <c r="K98" s="183"/>
      <c r="L98" s="191"/>
      <c r="M98" s="191"/>
      <c r="N98" s="191"/>
      <c r="O98" s="191"/>
      <c r="P98" s="191"/>
      <c r="Q98" s="191"/>
      <c r="R98" s="180"/>
    </row>
    <row r="99" s="70" customFormat="1" ht="24.75" customHeight="1" spans="1:18">
      <c r="A99" s="101" t="s">
        <v>168</v>
      </c>
      <c r="B99" s="184"/>
      <c r="C99" s="185">
        <f>SUM(D99:Q99)</f>
        <v>19569</v>
      </c>
      <c r="D99" s="186">
        <f t="shared" ref="D99:Q99" si="24">SUM(D100:D102)</f>
        <v>0</v>
      </c>
      <c r="E99" s="185">
        <f t="shared" si="24"/>
        <v>0</v>
      </c>
      <c r="F99" s="185">
        <f t="shared" si="24"/>
        <v>605</v>
      </c>
      <c r="G99" s="185">
        <f t="shared" si="24"/>
        <v>4132</v>
      </c>
      <c r="H99" s="185">
        <f t="shared" si="24"/>
        <v>2390</v>
      </c>
      <c r="I99" s="185">
        <f t="shared" si="24"/>
        <v>2140</v>
      </c>
      <c r="J99" s="185">
        <f t="shared" si="24"/>
        <v>3052</v>
      </c>
      <c r="K99" s="185">
        <f t="shared" si="24"/>
        <v>2267</v>
      </c>
      <c r="L99" s="185">
        <f t="shared" si="24"/>
        <v>1630</v>
      </c>
      <c r="M99" s="185">
        <f t="shared" si="24"/>
        <v>524</v>
      </c>
      <c r="N99" s="185">
        <f t="shared" si="24"/>
        <v>252</v>
      </c>
      <c r="O99" s="185">
        <f t="shared" si="24"/>
        <v>1789</v>
      </c>
      <c r="P99" s="185">
        <f t="shared" si="24"/>
        <v>532</v>
      </c>
      <c r="Q99" s="185">
        <f t="shared" si="24"/>
        <v>256</v>
      </c>
      <c r="R99" s="180">
        <f>SUM(F99:Q99)</f>
        <v>19569</v>
      </c>
    </row>
    <row r="100" s="69" customFormat="1" ht="24.75" customHeight="1" spans="1:18">
      <c r="A100" s="192" t="s">
        <v>169</v>
      </c>
      <c r="B100" s="192" t="s">
        <v>170</v>
      </c>
      <c r="C100" s="105">
        <f>SUM(D100:Q100)</f>
        <v>16743</v>
      </c>
      <c r="D100" s="158"/>
      <c r="E100" s="183"/>
      <c r="F100" s="183">
        <v>605</v>
      </c>
      <c r="G100" s="183">
        <v>3199</v>
      </c>
      <c r="H100" s="183">
        <v>2058</v>
      </c>
      <c r="I100" s="183">
        <v>1774</v>
      </c>
      <c r="J100" s="183">
        <v>2715</v>
      </c>
      <c r="K100" s="183">
        <v>1910</v>
      </c>
      <c r="L100" s="218">
        <v>1342</v>
      </c>
      <c r="M100" s="183">
        <v>524</v>
      </c>
      <c r="N100" s="183">
        <v>252</v>
      </c>
      <c r="O100" s="183">
        <v>1576</v>
      </c>
      <c r="P100" s="183">
        <v>532</v>
      </c>
      <c r="Q100" s="183">
        <v>256</v>
      </c>
      <c r="R100" s="181">
        <f>SUM(F100:Q100)</f>
        <v>16743</v>
      </c>
    </row>
    <row r="101" s="68" customFormat="1" ht="24.75" customHeight="1" spans="1:18">
      <c r="A101" s="123" t="s">
        <v>171</v>
      </c>
      <c r="B101" s="123" t="s">
        <v>172</v>
      </c>
      <c r="C101" s="105">
        <f>SUM(D101:Q101)</f>
        <v>2826</v>
      </c>
      <c r="D101" s="158"/>
      <c r="E101" s="183"/>
      <c r="F101" s="183">
        <v>0</v>
      </c>
      <c r="G101" s="183">
        <v>933</v>
      </c>
      <c r="H101" s="183">
        <v>332</v>
      </c>
      <c r="I101" s="183">
        <v>366</v>
      </c>
      <c r="J101" s="183">
        <v>337</v>
      </c>
      <c r="K101" s="183">
        <v>357</v>
      </c>
      <c r="L101" s="183">
        <v>288</v>
      </c>
      <c r="M101" s="183">
        <v>0</v>
      </c>
      <c r="N101" s="183">
        <v>0</v>
      </c>
      <c r="O101" s="183">
        <v>213</v>
      </c>
      <c r="P101" s="183">
        <v>0</v>
      </c>
      <c r="Q101" s="183">
        <v>0</v>
      </c>
      <c r="R101" s="180">
        <f>SUM(F101:Q101)</f>
        <v>2826</v>
      </c>
    </row>
    <row r="102" s="71" customFormat="1" ht="24.75" customHeight="1" spans="1:18">
      <c r="A102" s="124"/>
      <c r="B102" s="124"/>
      <c r="C102" s="105"/>
      <c r="D102" s="130"/>
      <c r="E102" s="193"/>
      <c r="F102" s="193"/>
      <c r="G102" s="194"/>
      <c r="H102" s="195"/>
      <c r="I102" s="219"/>
      <c r="J102" s="220"/>
      <c r="K102" s="221"/>
      <c r="L102" s="221"/>
      <c r="M102" s="222"/>
      <c r="N102" s="223"/>
      <c r="O102" s="224"/>
      <c r="P102" s="224"/>
      <c r="Q102" s="224"/>
      <c r="R102" s="180"/>
    </row>
    <row r="103" s="64" customFormat="1" ht="24.75" customHeight="1" spans="1:18">
      <c r="A103" s="196" t="s">
        <v>173</v>
      </c>
      <c r="B103" s="197"/>
      <c r="C103" s="198">
        <f>SUM(D103:Q103)</f>
        <v>75000</v>
      </c>
      <c r="D103" s="199">
        <f t="shared" ref="D103:Q103" si="25">SUM(D104:D106)</f>
        <v>47902</v>
      </c>
      <c r="E103" s="200">
        <f t="shared" si="25"/>
        <v>10000</v>
      </c>
      <c r="F103" s="200">
        <f t="shared" si="25"/>
        <v>2135</v>
      </c>
      <c r="G103" s="200">
        <f t="shared" si="25"/>
        <v>4103</v>
      </c>
      <c r="H103" s="200">
        <f t="shared" si="25"/>
        <v>1130</v>
      </c>
      <c r="I103" s="200">
        <f t="shared" si="25"/>
        <v>1084</v>
      </c>
      <c r="J103" s="200">
        <f t="shared" si="25"/>
        <v>1471</v>
      </c>
      <c r="K103" s="200">
        <f t="shared" si="25"/>
        <v>1133</v>
      </c>
      <c r="L103" s="200">
        <f t="shared" si="25"/>
        <v>1700</v>
      </c>
      <c r="M103" s="200">
        <f t="shared" si="25"/>
        <v>664</v>
      </c>
      <c r="N103" s="200">
        <f t="shared" si="25"/>
        <v>584</v>
      </c>
      <c r="O103" s="200">
        <f t="shared" si="25"/>
        <v>944</v>
      </c>
      <c r="P103" s="200">
        <f t="shared" si="25"/>
        <v>754</v>
      </c>
      <c r="Q103" s="200">
        <f t="shared" si="25"/>
        <v>1396</v>
      </c>
      <c r="R103" s="180">
        <f>SUM(F103:Q103)</f>
        <v>17098</v>
      </c>
    </row>
    <row r="104" s="62" customFormat="1" ht="24.75" customHeight="1" spans="1:18">
      <c r="A104" s="93" t="s">
        <v>146</v>
      </c>
      <c r="B104" s="93" t="s">
        <v>174</v>
      </c>
      <c r="C104" s="105">
        <f>SUM(D104:Q104)</f>
        <v>50000</v>
      </c>
      <c r="D104" s="201">
        <v>27000</v>
      </c>
      <c r="E104" s="202">
        <v>10000</v>
      </c>
      <c r="F104" s="202">
        <v>2003</v>
      </c>
      <c r="G104" s="202">
        <v>1887</v>
      </c>
      <c r="H104" s="202">
        <v>1050</v>
      </c>
      <c r="I104" s="202">
        <v>1050</v>
      </c>
      <c r="J104" s="202">
        <v>1278</v>
      </c>
      <c r="K104" s="202">
        <v>958</v>
      </c>
      <c r="L104" s="202">
        <v>1523</v>
      </c>
      <c r="M104" s="202">
        <v>603</v>
      </c>
      <c r="N104" s="202">
        <v>529</v>
      </c>
      <c r="O104" s="202">
        <v>900</v>
      </c>
      <c r="P104" s="204">
        <v>700</v>
      </c>
      <c r="Q104" s="202">
        <v>519</v>
      </c>
      <c r="R104" s="180">
        <f>SUM(F104:Q104)</f>
        <v>13000</v>
      </c>
    </row>
    <row r="105" s="62" customFormat="1" ht="24.75" customHeight="1" spans="1:18">
      <c r="A105" s="93" t="s">
        <v>146</v>
      </c>
      <c r="B105" s="93" t="s">
        <v>175</v>
      </c>
      <c r="C105" s="105">
        <f>SUM(D105:Q105)</f>
        <v>25000</v>
      </c>
      <c r="D105" s="203">
        <v>20902</v>
      </c>
      <c r="E105" s="202"/>
      <c r="F105" s="202">
        <v>132</v>
      </c>
      <c r="G105" s="202">
        <v>2216</v>
      </c>
      <c r="H105" s="202">
        <v>80</v>
      </c>
      <c r="I105" s="202">
        <v>34</v>
      </c>
      <c r="J105" s="202">
        <v>193</v>
      </c>
      <c r="K105" s="202">
        <v>175</v>
      </c>
      <c r="L105" s="202">
        <v>177</v>
      </c>
      <c r="M105" s="202">
        <v>61</v>
      </c>
      <c r="N105" s="202">
        <v>55</v>
      </c>
      <c r="O105" s="202">
        <v>44</v>
      </c>
      <c r="P105" s="202">
        <v>54</v>
      </c>
      <c r="Q105" s="202">
        <v>877</v>
      </c>
      <c r="R105" s="180">
        <f>SUM(F105:Q105)</f>
        <v>4098</v>
      </c>
    </row>
    <row r="106" s="73" customFormat="1" ht="24.75" customHeight="1" spans="1:18">
      <c r="A106" s="118"/>
      <c r="B106" s="118"/>
      <c r="C106" s="120">
        <f>SUM(D106:Q106)</f>
        <v>0</v>
      </c>
      <c r="D106" s="201"/>
      <c r="E106" s="204"/>
      <c r="F106" s="204"/>
      <c r="G106" s="204"/>
      <c r="H106" s="204"/>
      <c r="I106" s="204"/>
      <c r="J106" s="204"/>
      <c r="K106" s="204"/>
      <c r="L106" s="204"/>
      <c r="M106" s="204"/>
      <c r="N106" s="204"/>
      <c r="O106" s="204"/>
      <c r="P106" s="204"/>
      <c r="Q106" s="204"/>
      <c r="R106" s="181">
        <f>SUM(F106:Q106)</f>
        <v>0</v>
      </c>
    </row>
    <row r="107" s="64" customFormat="1" ht="24.75" customHeight="1" spans="1:18">
      <c r="A107" s="205" t="s">
        <v>176</v>
      </c>
      <c r="B107" s="206"/>
      <c r="C107" s="207">
        <f>SUM(D107:Q107)</f>
        <v>72475</v>
      </c>
      <c r="D107" s="208">
        <v>15081</v>
      </c>
      <c r="E107" s="209">
        <v>77</v>
      </c>
      <c r="F107" s="209">
        <v>7697</v>
      </c>
      <c r="G107" s="209">
        <v>8465</v>
      </c>
      <c r="H107" s="209">
        <v>4179</v>
      </c>
      <c r="I107" s="209">
        <v>3312</v>
      </c>
      <c r="J107" s="207">
        <v>9516</v>
      </c>
      <c r="K107" s="207">
        <v>5843</v>
      </c>
      <c r="L107" s="207">
        <v>4280</v>
      </c>
      <c r="M107" s="207">
        <v>2870</v>
      </c>
      <c r="N107" s="207">
        <v>3178</v>
      </c>
      <c r="O107" s="207">
        <v>3953</v>
      </c>
      <c r="P107" s="207">
        <v>2351</v>
      </c>
      <c r="Q107" s="207">
        <v>1673</v>
      </c>
      <c r="R107" s="181">
        <v>1410</v>
      </c>
    </row>
    <row r="108" s="62" customFormat="1" ht="24.75" customHeight="1" spans="1:18">
      <c r="A108" s="210"/>
      <c r="B108" s="93"/>
      <c r="C108" s="95"/>
      <c r="D108" s="158"/>
      <c r="E108" s="211"/>
      <c r="F108" s="211"/>
      <c r="G108" s="211"/>
      <c r="H108" s="211"/>
      <c r="I108" s="211"/>
      <c r="J108" s="183"/>
      <c r="K108" s="183"/>
      <c r="L108" s="183"/>
      <c r="M108" s="183"/>
      <c r="N108" s="183"/>
      <c r="O108" s="183"/>
      <c r="P108" s="183"/>
      <c r="Q108" s="183"/>
      <c r="R108" s="180"/>
    </row>
    <row r="109" s="64" customFormat="1" ht="24.75" customHeight="1" spans="1:18">
      <c r="A109" s="212" t="s">
        <v>177</v>
      </c>
      <c r="B109" s="213"/>
      <c r="C109" s="103">
        <f t="shared" ref="C109:C115" si="26">SUM(D109:Q109)</f>
        <v>2397</v>
      </c>
      <c r="D109" s="104">
        <v>2397</v>
      </c>
      <c r="E109" s="185"/>
      <c r="F109" s="185"/>
      <c r="G109" s="185"/>
      <c r="H109" s="185"/>
      <c r="I109" s="185"/>
      <c r="J109" s="103"/>
      <c r="K109" s="103"/>
      <c r="L109" s="103"/>
      <c r="M109" s="103"/>
      <c r="N109" s="103"/>
      <c r="O109" s="103"/>
      <c r="P109" s="103"/>
      <c r="Q109" s="103"/>
      <c r="R109" s="180"/>
    </row>
    <row r="110" s="62" customFormat="1" ht="24.75" customHeight="1" spans="1:18">
      <c r="A110" s="210"/>
      <c r="B110" s="93"/>
      <c r="C110" s="95"/>
      <c r="D110" s="158"/>
      <c r="E110" s="211"/>
      <c r="F110" s="211"/>
      <c r="G110" s="211"/>
      <c r="H110" s="211"/>
      <c r="I110" s="211"/>
      <c r="J110" s="183"/>
      <c r="K110" s="183"/>
      <c r="L110" s="183"/>
      <c r="M110" s="183"/>
      <c r="N110" s="183"/>
      <c r="O110" s="183"/>
      <c r="P110" s="183"/>
      <c r="Q110" s="183"/>
      <c r="R110" s="180"/>
    </row>
    <row r="111" s="64" customFormat="1" ht="24.75" customHeight="1" spans="1:18">
      <c r="A111" s="212" t="s">
        <v>178</v>
      </c>
      <c r="B111" s="213"/>
      <c r="C111" s="103">
        <f t="shared" ref="C111:Q111" si="27">SUM(C112:C116)</f>
        <v>64863</v>
      </c>
      <c r="D111" s="104">
        <f t="shared" si="27"/>
        <v>10252</v>
      </c>
      <c r="E111" s="185">
        <f t="shared" si="27"/>
        <v>0</v>
      </c>
      <c r="F111" s="185">
        <f t="shared" si="27"/>
        <v>7151</v>
      </c>
      <c r="G111" s="185">
        <f t="shared" si="27"/>
        <v>9588</v>
      </c>
      <c r="H111" s="185">
        <f t="shared" si="27"/>
        <v>4345</v>
      </c>
      <c r="I111" s="185">
        <f t="shared" si="27"/>
        <v>3784</v>
      </c>
      <c r="J111" s="103">
        <f t="shared" si="27"/>
        <v>6631</v>
      </c>
      <c r="K111" s="103">
        <f t="shared" si="27"/>
        <v>5201</v>
      </c>
      <c r="L111" s="103">
        <f t="shared" si="27"/>
        <v>4492</v>
      </c>
      <c r="M111" s="103">
        <f t="shared" si="27"/>
        <v>3334</v>
      </c>
      <c r="N111" s="103">
        <f t="shared" si="27"/>
        <v>3084</v>
      </c>
      <c r="O111" s="103">
        <f t="shared" si="27"/>
        <v>3489</v>
      </c>
      <c r="P111" s="103">
        <f t="shared" si="27"/>
        <v>2378</v>
      </c>
      <c r="Q111" s="103">
        <f t="shared" si="27"/>
        <v>1134</v>
      </c>
      <c r="R111" s="180">
        <f t="shared" ref="R111:R118" si="28">SUM(F111:Q111)</f>
        <v>54611</v>
      </c>
    </row>
    <row r="112" s="62" customFormat="1" ht="24.75" customHeight="1" spans="1:18">
      <c r="A112" s="93" t="s">
        <v>179</v>
      </c>
      <c r="B112" s="141" t="s">
        <v>180</v>
      </c>
      <c r="C112" s="105">
        <f t="shared" si="26"/>
        <v>277</v>
      </c>
      <c r="D112" s="203">
        <v>277</v>
      </c>
      <c r="E112" s="202"/>
      <c r="F112" s="202"/>
      <c r="G112" s="202"/>
      <c r="H112" s="202"/>
      <c r="I112" s="202"/>
      <c r="J112" s="202"/>
      <c r="K112" s="202"/>
      <c r="L112" s="202"/>
      <c r="M112" s="202"/>
      <c r="N112" s="202"/>
      <c r="O112" s="202"/>
      <c r="P112" s="202"/>
      <c r="Q112" s="202"/>
      <c r="R112" s="180">
        <f t="shared" si="28"/>
        <v>0</v>
      </c>
    </row>
    <row r="113" s="62" customFormat="1" ht="24.75" customHeight="1" spans="1:18">
      <c r="A113" s="93" t="s">
        <v>181</v>
      </c>
      <c r="B113" s="141" t="s">
        <v>182</v>
      </c>
      <c r="C113" s="105">
        <f t="shared" si="26"/>
        <v>15194</v>
      </c>
      <c r="D113" s="203">
        <v>84</v>
      </c>
      <c r="E113" s="202"/>
      <c r="F113" s="202">
        <v>1806</v>
      </c>
      <c r="G113" s="202">
        <v>2668</v>
      </c>
      <c r="H113" s="202">
        <v>1294</v>
      </c>
      <c r="I113" s="202">
        <v>1017</v>
      </c>
      <c r="J113" s="202">
        <v>2050</v>
      </c>
      <c r="K113" s="202">
        <v>1635</v>
      </c>
      <c r="L113" s="202">
        <v>1172</v>
      </c>
      <c r="M113" s="202">
        <v>789</v>
      </c>
      <c r="N113" s="202">
        <v>950</v>
      </c>
      <c r="O113" s="202">
        <v>1040</v>
      </c>
      <c r="P113" s="202">
        <v>545</v>
      </c>
      <c r="Q113" s="202">
        <v>144</v>
      </c>
      <c r="R113" s="180">
        <f t="shared" si="28"/>
        <v>15110</v>
      </c>
    </row>
    <row r="114" s="62" customFormat="1" ht="24.75" customHeight="1" spans="1:18">
      <c r="A114" s="93" t="s">
        <v>183</v>
      </c>
      <c r="B114" s="214" t="s">
        <v>184</v>
      </c>
      <c r="C114" s="215">
        <f t="shared" si="26"/>
        <v>20</v>
      </c>
      <c r="D114" s="216"/>
      <c r="E114" s="202"/>
      <c r="F114" s="202"/>
      <c r="G114" s="202"/>
      <c r="H114" s="202"/>
      <c r="I114" s="202"/>
      <c r="J114" s="202"/>
      <c r="K114" s="202"/>
      <c r="L114" s="202"/>
      <c r="M114" s="202"/>
      <c r="N114" s="202">
        <v>20</v>
      </c>
      <c r="O114" s="202"/>
      <c r="P114" s="202"/>
      <c r="Q114" s="202"/>
      <c r="R114" s="180">
        <f t="shared" si="28"/>
        <v>20</v>
      </c>
    </row>
    <row r="115" s="62" customFormat="1" ht="24.75" customHeight="1" spans="1:18">
      <c r="A115" s="93" t="s">
        <v>185</v>
      </c>
      <c r="B115" s="124"/>
      <c r="C115" s="215">
        <f t="shared" si="26"/>
        <v>49372</v>
      </c>
      <c r="D115" s="203">
        <v>9891</v>
      </c>
      <c r="E115" s="202"/>
      <c r="F115" s="202">
        <v>5345</v>
      </c>
      <c r="G115" s="202">
        <v>6920</v>
      </c>
      <c r="H115" s="202">
        <v>3051</v>
      </c>
      <c r="I115" s="202">
        <v>2767</v>
      </c>
      <c r="J115" s="202">
        <v>4581</v>
      </c>
      <c r="K115" s="202">
        <v>3566</v>
      </c>
      <c r="L115" s="202">
        <v>3320</v>
      </c>
      <c r="M115" s="202">
        <v>2545</v>
      </c>
      <c r="N115" s="202">
        <v>2114</v>
      </c>
      <c r="O115" s="202">
        <v>2449</v>
      </c>
      <c r="P115" s="202">
        <v>1833</v>
      </c>
      <c r="Q115" s="202">
        <v>990</v>
      </c>
      <c r="R115" s="180">
        <f t="shared" si="28"/>
        <v>39481</v>
      </c>
    </row>
    <row r="116" s="62" customFormat="1" ht="24.75" customHeight="1" spans="1:18">
      <c r="A116" s="93"/>
      <c r="B116" s="124"/>
      <c r="C116" s="105"/>
      <c r="D116" s="203"/>
      <c r="E116" s="202"/>
      <c r="F116" s="202"/>
      <c r="G116" s="202"/>
      <c r="H116" s="202"/>
      <c r="I116" s="202"/>
      <c r="J116" s="202"/>
      <c r="K116" s="202"/>
      <c r="L116" s="202"/>
      <c r="M116" s="202"/>
      <c r="N116" s="202"/>
      <c r="O116" s="202"/>
      <c r="P116" s="202"/>
      <c r="Q116" s="202"/>
      <c r="R116" s="180">
        <f t="shared" si="28"/>
        <v>0</v>
      </c>
    </row>
    <row r="117" s="62" customFormat="1" ht="24.75" customHeight="1" spans="1:18">
      <c r="A117" s="212" t="s">
        <v>186</v>
      </c>
      <c r="B117" s="146"/>
      <c r="C117" s="103">
        <f>SUM(D117:Q117)</f>
        <v>670689</v>
      </c>
      <c r="D117" s="104">
        <f t="shared" ref="D117:Q117" si="29">SUM(D118:D119)</f>
        <v>18636</v>
      </c>
      <c r="E117" s="103">
        <f t="shared" si="29"/>
        <v>0</v>
      </c>
      <c r="F117" s="103">
        <f t="shared" si="29"/>
        <v>100162</v>
      </c>
      <c r="G117" s="103">
        <f t="shared" si="29"/>
        <v>129852</v>
      </c>
      <c r="H117" s="103">
        <f t="shared" si="29"/>
        <v>52698</v>
      </c>
      <c r="I117" s="103">
        <f t="shared" si="29"/>
        <v>40801</v>
      </c>
      <c r="J117" s="103">
        <f t="shared" si="29"/>
        <v>70318</v>
      </c>
      <c r="K117" s="103">
        <f t="shared" si="29"/>
        <v>67902</v>
      </c>
      <c r="L117" s="103">
        <f t="shared" si="29"/>
        <v>57257</v>
      </c>
      <c r="M117" s="103">
        <f t="shared" si="29"/>
        <v>31673</v>
      </c>
      <c r="N117" s="103">
        <f t="shared" si="29"/>
        <v>23652</v>
      </c>
      <c r="O117" s="103">
        <f t="shared" si="29"/>
        <v>43750</v>
      </c>
      <c r="P117" s="103">
        <f t="shared" si="29"/>
        <v>27749</v>
      </c>
      <c r="Q117" s="103">
        <f t="shared" si="29"/>
        <v>6239</v>
      </c>
      <c r="R117" s="180">
        <f t="shared" si="28"/>
        <v>652053</v>
      </c>
    </row>
    <row r="118" s="62" customFormat="1" ht="24.75" customHeight="1" spans="1:18">
      <c r="A118" s="116" t="s">
        <v>187</v>
      </c>
      <c r="B118" s="116" t="s">
        <v>188</v>
      </c>
      <c r="C118" s="105">
        <f>SUM(D118:Q118)</f>
        <v>6141</v>
      </c>
      <c r="D118" s="96">
        <v>123</v>
      </c>
      <c r="E118" s="95">
        <v>0</v>
      </c>
      <c r="F118" s="95">
        <v>718</v>
      </c>
      <c r="G118" s="95">
        <v>1106</v>
      </c>
      <c r="H118" s="95">
        <v>463</v>
      </c>
      <c r="I118" s="95">
        <v>546</v>
      </c>
      <c r="J118" s="95">
        <v>667</v>
      </c>
      <c r="K118" s="95">
        <v>542</v>
      </c>
      <c r="L118" s="95">
        <v>491</v>
      </c>
      <c r="M118" s="95">
        <v>345</v>
      </c>
      <c r="N118" s="95">
        <v>328</v>
      </c>
      <c r="O118" s="95">
        <v>447</v>
      </c>
      <c r="P118" s="95">
        <v>265</v>
      </c>
      <c r="Q118" s="95">
        <v>100</v>
      </c>
      <c r="R118" s="180">
        <f t="shared" si="28"/>
        <v>6018</v>
      </c>
    </row>
    <row r="119" s="62" customFormat="1" ht="24.75" customHeight="1" spans="1:18">
      <c r="A119" s="93" t="s">
        <v>185</v>
      </c>
      <c r="B119" s="124"/>
      <c r="C119" s="105">
        <f>SUM(D119:Q119)</f>
        <v>664548</v>
      </c>
      <c r="D119" s="158">
        <v>18513</v>
      </c>
      <c r="E119" s="95"/>
      <c r="F119" s="95">
        <v>99444</v>
      </c>
      <c r="G119" s="95">
        <v>128746</v>
      </c>
      <c r="H119" s="95">
        <v>52235</v>
      </c>
      <c r="I119" s="95">
        <v>40255</v>
      </c>
      <c r="J119" s="95">
        <v>69651</v>
      </c>
      <c r="K119" s="95">
        <v>67360</v>
      </c>
      <c r="L119" s="95">
        <v>56766</v>
      </c>
      <c r="M119" s="95">
        <v>31328</v>
      </c>
      <c r="N119" s="95">
        <v>23324</v>
      </c>
      <c r="O119" s="95">
        <v>43303</v>
      </c>
      <c r="P119" s="95">
        <v>27484</v>
      </c>
      <c r="Q119" s="95">
        <v>6139</v>
      </c>
      <c r="R119" s="180" t="e">
        <f>SUM(#REF!)</f>
        <v>#REF!</v>
      </c>
    </row>
    <row r="120" s="62" customFormat="1" ht="24.75" customHeight="1" spans="1:18">
      <c r="A120" s="93"/>
      <c r="B120" s="94"/>
      <c r="C120" s="95"/>
      <c r="D120" s="158"/>
      <c r="E120" s="95"/>
      <c r="F120" s="217"/>
      <c r="G120" s="217"/>
      <c r="H120" s="217"/>
      <c r="I120" s="217"/>
      <c r="J120" s="217"/>
      <c r="K120" s="217"/>
      <c r="L120" s="217"/>
      <c r="M120" s="217"/>
      <c r="N120" s="217"/>
      <c r="O120" s="217"/>
      <c r="P120" s="217"/>
      <c r="Q120" s="217"/>
      <c r="R120" s="180"/>
    </row>
    <row r="121" s="64" customFormat="1" ht="24.75" customHeight="1" spans="1:18">
      <c r="A121" s="212" t="s">
        <v>189</v>
      </c>
      <c r="B121" s="213"/>
      <c r="C121" s="103">
        <f t="shared" ref="C121:C128" si="30">SUM(D121:Q121)</f>
        <v>375</v>
      </c>
      <c r="D121" s="104">
        <v>30</v>
      </c>
      <c r="E121" s="185"/>
      <c r="F121" s="185">
        <v>20</v>
      </c>
      <c r="G121" s="185">
        <v>36</v>
      </c>
      <c r="H121" s="185">
        <v>28</v>
      </c>
      <c r="I121" s="185">
        <v>30</v>
      </c>
      <c r="J121" s="103">
        <v>45</v>
      </c>
      <c r="K121" s="103">
        <v>38</v>
      </c>
      <c r="L121" s="103">
        <v>24</v>
      </c>
      <c r="M121" s="103">
        <v>30</v>
      </c>
      <c r="N121" s="103">
        <v>24</v>
      </c>
      <c r="O121" s="103">
        <v>30</v>
      </c>
      <c r="P121" s="103">
        <v>28</v>
      </c>
      <c r="Q121" s="103">
        <v>12</v>
      </c>
      <c r="R121" s="180">
        <f t="shared" ref="R121:R128" si="31">SUM(F121:Q121)</f>
        <v>345</v>
      </c>
    </row>
    <row r="122" s="62" customFormat="1" ht="24.75" customHeight="1" spans="1:18">
      <c r="A122" s="93"/>
      <c r="B122" s="123"/>
      <c r="C122" s="95"/>
      <c r="D122" s="158"/>
      <c r="E122" s="183"/>
      <c r="F122" s="183"/>
      <c r="G122" s="183"/>
      <c r="H122" s="183"/>
      <c r="I122" s="183"/>
      <c r="J122" s="183"/>
      <c r="K122" s="183"/>
      <c r="L122" s="183"/>
      <c r="M122" s="183"/>
      <c r="N122" s="183"/>
      <c r="O122" s="183"/>
      <c r="P122" s="183"/>
      <c r="Q122" s="183"/>
      <c r="R122" s="180"/>
    </row>
    <row r="123" s="64" customFormat="1" ht="24.75" customHeight="1" spans="1:18">
      <c r="A123" s="212" t="s">
        <v>190</v>
      </c>
      <c r="B123" s="206"/>
      <c r="C123" s="103">
        <f t="shared" si="30"/>
        <v>16057</v>
      </c>
      <c r="D123" s="104">
        <v>2141</v>
      </c>
      <c r="E123" s="209"/>
      <c r="F123" s="185">
        <v>1712</v>
      </c>
      <c r="G123" s="185">
        <v>2532</v>
      </c>
      <c r="H123" s="185">
        <v>1003</v>
      </c>
      <c r="I123" s="185">
        <v>1069</v>
      </c>
      <c r="J123" s="103">
        <v>1306</v>
      </c>
      <c r="K123" s="103">
        <v>1096</v>
      </c>
      <c r="L123" s="103">
        <v>900</v>
      </c>
      <c r="M123" s="103">
        <v>989</v>
      </c>
      <c r="N123" s="103">
        <v>788</v>
      </c>
      <c r="O123" s="103">
        <v>1033</v>
      </c>
      <c r="P123" s="103">
        <v>801</v>
      </c>
      <c r="Q123" s="103">
        <v>687</v>
      </c>
      <c r="R123" s="180">
        <f t="shared" si="31"/>
        <v>13916</v>
      </c>
    </row>
    <row r="124" s="62" customFormat="1" ht="24.75" customHeight="1" spans="1:18">
      <c r="A124" s="93"/>
      <c r="B124" s="123"/>
      <c r="C124" s="95"/>
      <c r="D124" s="158"/>
      <c r="E124" s="183"/>
      <c r="F124" s="183"/>
      <c r="G124" s="183"/>
      <c r="H124" s="183"/>
      <c r="I124" s="183"/>
      <c r="J124" s="183"/>
      <c r="K124" s="183"/>
      <c r="L124" s="183"/>
      <c r="M124" s="183"/>
      <c r="N124" s="183"/>
      <c r="O124" s="183"/>
      <c r="P124" s="183"/>
      <c r="Q124" s="183"/>
      <c r="R124" s="180"/>
    </row>
    <row r="125" s="62" customFormat="1" ht="24.75" customHeight="1" spans="1:18">
      <c r="A125" s="212" t="s">
        <v>191</v>
      </c>
      <c r="B125" s="146"/>
      <c r="C125" s="103">
        <f t="shared" si="30"/>
        <v>634358</v>
      </c>
      <c r="D125" s="104">
        <f t="shared" ref="D125:Q125" si="32">SUM(D126:D126)</f>
        <v>11534</v>
      </c>
      <c r="E125" s="103">
        <f t="shared" si="32"/>
        <v>0</v>
      </c>
      <c r="F125" s="103">
        <f t="shared" si="32"/>
        <v>66464</v>
      </c>
      <c r="G125" s="103">
        <f t="shared" si="32"/>
        <v>116926</v>
      </c>
      <c r="H125" s="103">
        <f t="shared" si="32"/>
        <v>49715</v>
      </c>
      <c r="I125" s="103">
        <f t="shared" si="32"/>
        <v>41911</v>
      </c>
      <c r="J125" s="103">
        <f t="shared" si="32"/>
        <v>89080</v>
      </c>
      <c r="K125" s="103">
        <f t="shared" si="32"/>
        <v>58160</v>
      </c>
      <c r="L125" s="103">
        <f t="shared" si="32"/>
        <v>57409</v>
      </c>
      <c r="M125" s="103">
        <f t="shared" si="32"/>
        <v>29756</v>
      </c>
      <c r="N125" s="103">
        <f t="shared" si="32"/>
        <v>28417</v>
      </c>
      <c r="O125" s="103">
        <f t="shared" si="32"/>
        <v>50092</v>
      </c>
      <c r="P125" s="103">
        <f t="shared" si="32"/>
        <v>27265</v>
      </c>
      <c r="Q125" s="103">
        <f t="shared" si="32"/>
        <v>7629</v>
      </c>
      <c r="R125" s="180">
        <f t="shared" si="31"/>
        <v>622824</v>
      </c>
    </row>
    <row r="126" s="62" customFormat="1" ht="24.75" customHeight="1" spans="1:18">
      <c r="A126" s="93" t="s">
        <v>185</v>
      </c>
      <c r="B126" s="123"/>
      <c r="C126" s="105">
        <f t="shared" si="30"/>
        <v>634358</v>
      </c>
      <c r="D126" s="96">
        <v>11534</v>
      </c>
      <c r="E126" s="95"/>
      <c r="F126" s="95">
        <v>66464</v>
      </c>
      <c r="G126" s="95">
        <v>116926</v>
      </c>
      <c r="H126" s="95">
        <v>49715</v>
      </c>
      <c r="I126" s="95">
        <v>41911</v>
      </c>
      <c r="J126" s="95">
        <v>89080</v>
      </c>
      <c r="K126" s="95">
        <v>58160</v>
      </c>
      <c r="L126" s="95">
        <v>57409</v>
      </c>
      <c r="M126" s="95">
        <v>29756</v>
      </c>
      <c r="N126" s="95">
        <v>28417</v>
      </c>
      <c r="O126" s="95">
        <v>50092</v>
      </c>
      <c r="P126" s="95">
        <v>27265</v>
      </c>
      <c r="Q126" s="95">
        <v>7629</v>
      </c>
      <c r="R126" s="180">
        <f t="shared" si="31"/>
        <v>622824</v>
      </c>
    </row>
    <row r="127" s="62" customFormat="1" ht="24.75" customHeight="1" spans="1:18">
      <c r="A127" s="93"/>
      <c r="B127" s="123"/>
      <c r="C127" s="95">
        <f t="shared" si="30"/>
        <v>0</v>
      </c>
      <c r="D127" s="96"/>
      <c r="E127" s="95"/>
      <c r="F127" s="95"/>
      <c r="G127" s="95"/>
      <c r="H127" s="95"/>
      <c r="I127" s="95"/>
      <c r="J127" s="95"/>
      <c r="K127" s="95"/>
      <c r="L127" s="95"/>
      <c r="M127" s="95"/>
      <c r="N127" s="95"/>
      <c r="O127" s="95"/>
      <c r="P127" s="95"/>
      <c r="Q127" s="95"/>
      <c r="R127" s="180">
        <f t="shared" si="31"/>
        <v>0</v>
      </c>
    </row>
    <row r="128" s="64" customFormat="1" ht="24.75" customHeight="1" spans="1:18">
      <c r="A128" s="212" t="s">
        <v>192</v>
      </c>
      <c r="B128" s="213"/>
      <c r="C128" s="103">
        <f t="shared" si="30"/>
        <v>414369</v>
      </c>
      <c r="D128" s="104">
        <v>66120</v>
      </c>
      <c r="E128" s="185"/>
      <c r="F128" s="185">
        <v>43370</v>
      </c>
      <c r="G128" s="185">
        <v>67298</v>
      </c>
      <c r="H128" s="185">
        <v>30006</v>
      </c>
      <c r="I128" s="185">
        <v>22096</v>
      </c>
      <c r="J128" s="103">
        <v>45237</v>
      </c>
      <c r="K128" s="103">
        <v>34101</v>
      </c>
      <c r="L128" s="103">
        <v>29083</v>
      </c>
      <c r="M128" s="103">
        <v>19313</v>
      </c>
      <c r="N128" s="103">
        <v>17844</v>
      </c>
      <c r="O128" s="103">
        <v>22327</v>
      </c>
      <c r="P128" s="103">
        <v>13588</v>
      </c>
      <c r="Q128" s="103">
        <v>3986</v>
      </c>
      <c r="R128" s="180">
        <f t="shared" si="31"/>
        <v>348249</v>
      </c>
    </row>
    <row r="129" s="62" customFormat="1" ht="24.75" customHeight="1" spans="1:18">
      <c r="A129" s="225"/>
      <c r="B129" s="226"/>
      <c r="C129" s="95"/>
      <c r="D129" s="96"/>
      <c r="E129" s="95"/>
      <c r="F129" s="95"/>
      <c r="G129" s="95"/>
      <c r="H129" s="95"/>
      <c r="I129" s="95"/>
      <c r="J129" s="95"/>
      <c r="K129" s="95"/>
      <c r="L129" s="95"/>
      <c r="M129" s="95"/>
      <c r="N129" s="95"/>
      <c r="O129" s="95"/>
      <c r="P129" s="95"/>
      <c r="Q129" s="95"/>
      <c r="R129" s="180"/>
    </row>
    <row r="130" s="64" customFormat="1" ht="24.75" customHeight="1" spans="1:18">
      <c r="A130" s="212" t="s">
        <v>193</v>
      </c>
      <c r="B130" s="213"/>
      <c r="C130" s="103">
        <f t="shared" ref="C130:C136" si="33">SUM(D130:Q130)</f>
        <v>128399</v>
      </c>
      <c r="D130" s="104">
        <v>85</v>
      </c>
      <c r="E130" s="185"/>
      <c r="F130" s="185">
        <v>8320</v>
      </c>
      <c r="G130" s="185">
        <v>23644</v>
      </c>
      <c r="H130" s="185">
        <v>8860</v>
      </c>
      <c r="I130" s="185">
        <v>8606</v>
      </c>
      <c r="J130" s="103">
        <v>15405</v>
      </c>
      <c r="K130" s="103">
        <v>15175</v>
      </c>
      <c r="L130" s="103">
        <v>13531</v>
      </c>
      <c r="M130" s="103">
        <v>11617</v>
      </c>
      <c r="N130" s="103">
        <v>5215</v>
      </c>
      <c r="O130" s="103">
        <v>9843</v>
      </c>
      <c r="P130" s="103">
        <v>6523</v>
      </c>
      <c r="Q130" s="103">
        <v>1575</v>
      </c>
      <c r="R130" s="180">
        <f t="shared" ref="R130:R136" si="34">SUM(F130:Q130)</f>
        <v>128314</v>
      </c>
    </row>
    <row r="131" s="62" customFormat="1" ht="24.75" customHeight="1" spans="1:18">
      <c r="A131" s="93"/>
      <c r="B131" s="123"/>
      <c r="C131" s="95"/>
      <c r="D131" s="96"/>
      <c r="E131" s="95"/>
      <c r="F131" s="95"/>
      <c r="G131" s="95"/>
      <c r="H131" s="95"/>
      <c r="I131" s="95"/>
      <c r="J131" s="95"/>
      <c r="K131" s="95"/>
      <c r="L131" s="95"/>
      <c r="M131" s="95"/>
      <c r="N131" s="95"/>
      <c r="O131" s="95"/>
      <c r="P131" s="95"/>
      <c r="Q131" s="95"/>
      <c r="R131" s="180">
        <f t="shared" si="34"/>
        <v>0</v>
      </c>
    </row>
    <row r="132" s="64" customFormat="1" ht="24.75" customHeight="1" spans="1:18">
      <c r="A132" s="212" t="s">
        <v>194</v>
      </c>
      <c r="B132" s="213"/>
      <c r="C132" s="103">
        <f t="shared" si="33"/>
        <v>30000</v>
      </c>
      <c r="D132" s="104"/>
      <c r="E132" s="185">
        <v>3000</v>
      </c>
      <c r="F132" s="185">
        <v>20000</v>
      </c>
      <c r="G132" s="185">
        <v>0</v>
      </c>
      <c r="H132" s="185">
        <v>3000</v>
      </c>
      <c r="I132" s="185">
        <v>3000</v>
      </c>
      <c r="J132" s="103">
        <v>0</v>
      </c>
      <c r="K132" s="103">
        <v>0</v>
      </c>
      <c r="L132" s="103">
        <v>0</v>
      </c>
      <c r="M132" s="103">
        <v>0</v>
      </c>
      <c r="N132" s="103">
        <v>0</v>
      </c>
      <c r="O132" s="103">
        <v>0</v>
      </c>
      <c r="P132" s="103">
        <v>0</v>
      </c>
      <c r="Q132" s="103">
        <v>1000</v>
      </c>
      <c r="R132" s="180">
        <f t="shared" si="34"/>
        <v>27000</v>
      </c>
    </row>
    <row r="133" s="62" customFormat="1" ht="24.75" customHeight="1" spans="1:18">
      <c r="A133" s="93"/>
      <c r="B133" s="123"/>
      <c r="C133" s="95"/>
      <c r="D133" s="96"/>
      <c r="E133" s="95"/>
      <c r="F133" s="95"/>
      <c r="G133" s="95"/>
      <c r="H133" s="95"/>
      <c r="I133" s="95"/>
      <c r="J133" s="95"/>
      <c r="K133" s="95"/>
      <c r="L133" s="95"/>
      <c r="M133" s="95"/>
      <c r="N133" s="95"/>
      <c r="O133" s="95"/>
      <c r="P133" s="95"/>
      <c r="Q133" s="95"/>
      <c r="R133" s="180">
        <f t="shared" si="34"/>
        <v>0</v>
      </c>
    </row>
    <row r="134" s="64" customFormat="1" ht="24.75" customHeight="1" spans="1:18">
      <c r="A134" s="212" t="s">
        <v>195</v>
      </c>
      <c r="B134" s="213"/>
      <c r="C134" s="103">
        <f t="shared" si="33"/>
        <v>262010</v>
      </c>
      <c r="D134" s="104">
        <f t="shared" ref="D134:Q134" si="35">SUM(D135:D136)</f>
        <v>4940</v>
      </c>
      <c r="E134" s="185">
        <f t="shared" si="35"/>
        <v>0</v>
      </c>
      <c r="F134" s="185">
        <f t="shared" si="35"/>
        <v>8612</v>
      </c>
      <c r="G134" s="185">
        <f t="shared" si="35"/>
        <v>32299</v>
      </c>
      <c r="H134" s="185">
        <f t="shared" si="35"/>
        <v>21610</v>
      </c>
      <c r="I134" s="185">
        <f t="shared" si="35"/>
        <v>24285</v>
      </c>
      <c r="J134" s="103">
        <f t="shared" si="35"/>
        <v>21457</v>
      </c>
      <c r="K134" s="103">
        <f t="shared" si="35"/>
        <v>22087</v>
      </c>
      <c r="L134" s="103">
        <f t="shared" si="35"/>
        <v>40300</v>
      </c>
      <c r="M134" s="103">
        <f t="shared" si="35"/>
        <v>28180</v>
      </c>
      <c r="N134" s="103">
        <f t="shared" si="35"/>
        <v>7006</v>
      </c>
      <c r="O134" s="103">
        <f t="shared" si="35"/>
        <v>24058</v>
      </c>
      <c r="P134" s="103">
        <f t="shared" si="35"/>
        <v>18302</v>
      </c>
      <c r="Q134" s="103">
        <f t="shared" si="35"/>
        <v>8874</v>
      </c>
      <c r="R134" s="180">
        <f t="shared" si="34"/>
        <v>257070</v>
      </c>
    </row>
    <row r="135" s="65" customFormat="1" ht="24.75" customHeight="1" spans="1:18">
      <c r="A135" s="227" t="s">
        <v>196</v>
      </c>
      <c r="B135" s="227" t="s">
        <v>197</v>
      </c>
      <c r="C135" s="105">
        <f t="shared" si="33"/>
        <v>1323</v>
      </c>
      <c r="D135" s="96"/>
      <c r="E135" s="95"/>
      <c r="F135" s="228">
        <v>61</v>
      </c>
      <c r="G135" s="228">
        <v>144</v>
      </c>
      <c r="H135" s="228">
        <v>149</v>
      </c>
      <c r="I135" s="228">
        <v>55</v>
      </c>
      <c r="J135" s="228">
        <v>337</v>
      </c>
      <c r="K135" s="258">
        <v>0</v>
      </c>
      <c r="L135" s="228">
        <v>75</v>
      </c>
      <c r="M135" s="228">
        <v>74</v>
      </c>
      <c r="N135" s="228">
        <v>169</v>
      </c>
      <c r="O135" s="228">
        <v>63</v>
      </c>
      <c r="P135" s="228">
        <v>196</v>
      </c>
      <c r="Q135" s="95"/>
      <c r="R135" s="180">
        <f t="shared" si="34"/>
        <v>1323</v>
      </c>
    </row>
    <row r="136" s="62" customFormat="1" ht="24.75" customHeight="1" spans="1:18">
      <c r="A136" s="93" t="s">
        <v>185</v>
      </c>
      <c r="B136" s="192"/>
      <c r="C136" s="105">
        <f t="shared" si="33"/>
        <v>260687</v>
      </c>
      <c r="D136" s="96">
        <v>4940</v>
      </c>
      <c r="E136" s="95">
        <v>0</v>
      </c>
      <c r="F136" s="95">
        <v>8551</v>
      </c>
      <c r="G136" s="95">
        <v>32155</v>
      </c>
      <c r="H136" s="95">
        <v>21461</v>
      </c>
      <c r="I136" s="95">
        <v>24230</v>
      </c>
      <c r="J136" s="95">
        <v>21120</v>
      </c>
      <c r="K136" s="95">
        <v>22087</v>
      </c>
      <c r="L136" s="95">
        <v>40225</v>
      </c>
      <c r="M136" s="95">
        <v>28106</v>
      </c>
      <c r="N136" s="95">
        <v>6837</v>
      </c>
      <c r="O136" s="95">
        <v>23995</v>
      </c>
      <c r="P136" s="95">
        <v>18106</v>
      </c>
      <c r="Q136" s="95">
        <v>8874</v>
      </c>
      <c r="R136" s="180">
        <f t="shared" si="34"/>
        <v>255747</v>
      </c>
    </row>
    <row r="137" s="62" customFormat="1" ht="24.75" customHeight="1" spans="1:18">
      <c r="A137" s="93"/>
      <c r="B137" s="229"/>
      <c r="C137" s="95"/>
      <c r="D137" s="96"/>
      <c r="E137" s="95"/>
      <c r="F137" s="95"/>
      <c r="G137" s="95"/>
      <c r="H137" s="95"/>
      <c r="I137" s="95"/>
      <c r="J137" s="95"/>
      <c r="K137" s="95"/>
      <c r="L137" s="95"/>
      <c r="M137" s="95"/>
      <c r="N137" s="95"/>
      <c r="O137" s="95"/>
      <c r="P137" s="95"/>
      <c r="Q137" s="95"/>
      <c r="R137" s="180"/>
    </row>
    <row r="138" s="64" customFormat="1" ht="24.75" customHeight="1" spans="1:18">
      <c r="A138" s="212" t="s">
        <v>198</v>
      </c>
      <c r="B138" s="213"/>
      <c r="C138" s="103">
        <f t="shared" ref="C138:C144" si="36">SUM(D138:Q138)</f>
        <v>43186</v>
      </c>
      <c r="D138" s="104">
        <v>0</v>
      </c>
      <c r="E138" s="185"/>
      <c r="F138" s="185">
        <v>2611</v>
      </c>
      <c r="G138" s="185">
        <v>5093</v>
      </c>
      <c r="H138" s="185">
        <v>2424</v>
      </c>
      <c r="I138" s="185">
        <v>1927</v>
      </c>
      <c r="J138" s="103">
        <v>11088</v>
      </c>
      <c r="K138" s="103">
        <v>2783</v>
      </c>
      <c r="L138" s="103">
        <v>2483</v>
      </c>
      <c r="M138" s="103">
        <v>2245</v>
      </c>
      <c r="N138" s="103">
        <v>1799</v>
      </c>
      <c r="O138" s="103">
        <v>1878</v>
      </c>
      <c r="P138" s="103">
        <v>2439</v>
      </c>
      <c r="Q138" s="103">
        <v>6416</v>
      </c>
      <c r="R138" s="180">
        <f>SUM(F138:Q138)</f>
        <v>43186</v>
      </c>
    </row>
    <row r="139" s="62" customFormat="1" ht="24.75" customHeight="1" spans="1:18">
      <c r="A139" s="93"/>
      <c r="B139" s="123"/>
      <c r="C139" s="95"/>
      <c r="D139" s="96"/>
      <c r="E139" s="95"/>
      <c r="F139" s="95"/>
      <c r="G139" s="95"/>
      <c r="H139" s="95"/>
      <c r="I139" s="95"/>
      <c r="J139" s="95"/>
      <c r="K139" s="95"/>
      <c r="L139" s="95"/>
      <c r="M139" s="95"/>
      <c r="N139" s="95"/>
      <c r="O139" s="95"/>
      <c r="P139" s="95"/>
      <c r="Q139" s="95"/>
      <c r="R139" s="180">
        <f>SUM(F139:Q139)</f>
        <v>0</v>
      </c>
    </row>
    <row r="140" s="64" customFormat="1" ht="24.75" customHeight="1" spans="1:18">
      <c r="A140" s="212" t="s">
        <v>199</v>
      </c>
      <c r="B140" s="213"/>
      <c r="C140" s="103">
        <f t="shared" si="36"/>
        <v>43060</v>
      </c>
      <c r="D140" s="104">
        <v>105</v>
      </c>
      <c r="E140" s="185">
        <v>1204</v>
      </c>
      <c r="F140" s="185">
        <v>4439</v>
      </c>
      <c r="G140" s="185">
        <v>3968</v>
      </c>
      <c r="H140" s="185">
        <v>1271</v>
      </c>
      <c r="I140" s="185">
        <v>8989</v>
      </c>
      <c r="J140" s="103">
        <v>6465</v>
      </c>
      <c r="K140" s="103">
        <v>749</v>
      </c>
      <c r="L140" s="103">
        <v>11641</v>
      </c>
      <c r="M140" s="103">
        <v>585</v>
      </c>
      <c r="N140" s="103">
        <v>345</v>
      </c>
      <c r="O140" s="103">
        <v>1694</v>
      </c>
      <c r="P140" s="103">
        <v>1605</v>
      </c>
      <c r="Q140" s="103">
        <v>0</v>
      </c>
      <c r="R140" s="180">
        <v>1204</v>
      </c>
    </row>
    <row r="141" s="62" customFormat="1" ht="24.75" customHeight="1" spans="1:18">
      <c r="A141" s="93"/>
      <c r="B141" s="123"/>
      <c r="C141" s="95">
        <f t="shared" si="36"/>
        <v>0</v>
      </c>
      <c r="D141" s="96"/>
      <c r="E141" s="95"/>
      <c r="F141" s="95"/>
      <c r="G141" s="95"/>
      <c r="H141" s="95"/>
      <c r="I141" s="95"/>
      <c r="J141" s="95"/>
      <c r="K141" s="95"/>
      <c r="L141" s="95"/>
      <c r="M141" s="95"/>
      <c r="N141" s="95"/>
      <c r="O141" s="95"/>
      <c r="P141" s="95"/>
      <c r="Q141" s="95"/>
      <c r="R141" s="180">
        <f>SUM(F141:Q141)</f>
        <v>0</v>
      </c>
    </row>
    <row r="142" s="64" customFormat="1" ht="24.75" customHeight="1" spans="1:18">
      <c r="A142" s="212" t="s">
        <v>200</v>
      </c>
      <c r="B142" s="213"/>
      <c r="C142" s="103">
        <f t="shared" si="36"/>
        <v>9229</v>
      </c>
      <c r="D142" s="104">
        <v>8</v>
      </c>
      <c r="E142" s="185"/>
      <c r="F142" s="185">
        <v>423</v>
      </c>
      <c r="G142" s="185">
        <v>1404</v>
      </c>
      <c r="H142" s="185">
        <v>796</v>
      </c>
      <c r="I142" s="185">
        <v>189</v>
      </c>
      <c r="J142" s="103">
        <v>1006</v>
      </c>
      <c r="K142" s="103">
        <v>1308</v>
      </c>
      <c r="L142" s="103">
        <v>1128</v>
      </c>
      <c r="M142" s="103">
        <v>2057</v>
      </c>
      <c r="N142" s="103">
        <v>125</v>
      </c>
      <c r="O142" s="103">
        <v>60</v>
      </c>
      <c r="P142" s="103">
        <v>725</v>
      </c>
      <c r="Q142" s="103">
        <v>0</v>
      </c>
      <c r="R142" s="180">
        <v>0</v>
      </c>
    </row>
    <row r="143" s="62" customFormat="1" ht="24.75" customHeight="1" spans="1:18">
      <c r="A143" s="93"/>
      <c r="B143" s="123"/>
      <c r="C143" s="95">
        <f t="shared" si="36"/>
        <v>0</v>
      </c>
      <c r="D143" s="96"/>
      <c r="E143" s="95"/>
      <c r="F143" s="95"/>
      <c r="G143" s="95"/>
      <c r="H143" s="95"/>
      <c r="I143" s="95"/>
      <c r="J143" s="95"/>
      <c r="K143" s="95"/>
      <c r="L143" s="95"/>
      <c r="M143" s="95"/>
      <c r="N143" s="95"/>
      <c r="O143" s="95"/>
      <c r="P143" s="95"/>
      <c r="Q143" s="95"/>
      <c r="R143" s="180">
        <f>SUM(F143:Q143)</f>
        <v>0</v>
      </c>
    </row>
    <row r="144" s="64" customFormat="1" ht="24.75" customHeight="1" spans="1:18">
      <c r="A144" s="212" t="s">
        <v>201</v>
      </c>
      <c r="B144" s="213"/>
      <c r="C144" s="103">
        <f t="shared" si="36"/>
        <v>327</v>
      </c>
      <c r="D144" s="104">
        <v>95</v>
      </c>
      <c r="E144" s="185"/>
      <c r="F144" s="185">
        <v>0</v>
      </c>
      <c r="G144" s="185">
        <v>0</v>
      </c>
      <c r="H144" s="185">
        <v>0</v>
      </c>
      <c r="I144" s="185">
        <v>0</v>
      </c>
      <c r="J144" s="103">
        <v>0</v>
      </c>
      <c r="K144" s="103">
        <v>116</v>
      </c>
      <c r="L144" s="103">
        <v>0</v>
      </c>
      <c r="M144" s="103">
        <v>116</v>
      </c>
      <c r="N144" s="103">
        <v>0</v>
      </c>
      <c r="O144" s="103">
        <v>0</v>
      </c>
      <c r="P144" s="103">
        <v>0</v>
      </c>
      <c r="Q144" s="103">
        <v>0</v>
      </c>
      <c r="R144" s="180">
        <f>SUM(F144:Q144)</f>
        <v>232</v>
      </c>
    </row>
    <row r="145" s="74" customFormat="1" ht="24.75" customHeight="1" spans="1:18">
      <c r="A145" s="230"/>
      <c r="B145" s="231"/>
      <c r="C145" s="189"/>
      <c r="D145" s="232"/>
      <c r="E145" s="189"/>
      <c r="F145" s="233"/>
      <c r="G145" s="233"/>
      <c r="H145" s="233"/>
      <c r="I145" s="233"/>
      <c r="J145" s="233"/>
      <c r="K145" s="259"/>
      <c r="L145" s="233"/>
      <c r="M145" s="233"/>
      <c r="N145" s="233"/>
      <c r="O145" s="233"/>
      <c r="P145" s="233"/>
      <c r="Q145" s="233"/>
      <c r="R145" s="261"/>
    </row>
    <row r="146" s="64" customFormat="1" ht="24.75" customHeight="1" spans="1:18">
      <c r="A146" s="212" t="s">
        <v>202</v>
      </c>
      <c r="B146" s="213"/>
      <c r="C146" s="103">
        <f>SUM(D146:Q146)</f>
        <v>48901</v>
      </c>
      <c r="D146" s="104"/>
      <c r="E146" s="185"/>
      <c r="F146" s="185">
        <v>14653</v>
      </c>
      <c r="G146" s="185">
        <v>6931</v>
      </c>
      <c r="H146" s="185">
        <v>1691</v>
      </c>
      <c r="I146" s="185">
        <v>2956</v>
      </c>
      <c r="J146" s="103">
        <v>1099</v>
      </c>
      <c r="K146" s="103">
        <v>3975</v>
      </c>
      <c r="L146" s="103">
        <v>6708</v>
      </c>
      <c r="M146" s="103">
        <v>2501</v>
      </c>
      <c r="N146" s="103">
        <v>1823</v>
      </c>
      <c r="O146" s="103">
        <v>2278</v>
      </c>
      <c r="P146" s="103">
        <v>4014</v>
      </c>
      <c r="Q146" s="103">
        <v>272</v>
      </c>
      <c r="R146" s="180">
        <f>SUM(F146:Q146)</f>
        <v>48901</v>
      </c>
    </row>
    <row r="147" s="74" customFormat="1" ht="24.75" customHeight="1" spans="1:18">
      <c r="A147" s="230"/>
      <c r="B147" s="231"/>
      <c r="C147" s="189"/>
      <c r="D147" s="232"/>
      <c r="E147" s="189"/>
      <c r="F147" s="233"/>
      <c r="G147" s="233"/>
      <c r="H147" s="233"/>
      <c r="I147" s="233"/>
      <c r="J147" s="233"/>
      <c r="K147" s="259"/>
      <c r="L147" s="233"/>
      <c r="M147" s="233"/>
      <c r="N147" s="233"/>
      <c r="O147" s="233"/>
      <c r="P147" s="233"/>
      <c r="Q147" s="233"/>
      <c r="R147" s="261"/>
    </row>
    <row r="148" s="64" customFormat="1" ht="24.75" customHeight="1" spans="1:18">
      <c r="A148" s="212" t="s">
        <v>203</v>
      </c>
      <c r="B148" s="213"/>
      <c r="C148" s="103">
        <f>SUM(D148:Q148)</f>
        <v>4144</v>
      </c>
      <c r="D148" s="104">
        <v>3</v>
      </c>
      <c r="E148" s="185"/>
      <c r="F148" s="185">
        <v>11</v>
      </c>
      <c r="G148" s="185">
        <v>544</v>
      </c>
      <c r="H148" s="185"/>
      <c r="I148" s="185">
        <v>478</v>
      </c>
      <c r="J148" s="103"/>
      <c r="K148" s="103">
        <v>144</v>
      </c>
      <c r="L148" s="103">
        <v>543</v>
      </c>
      <c r="M148" s="103">
        <v>244</v>
      </c>
      <c r="N148" s="103">
        <v>238</v>
      </c>
      <c r="O148" s="103">
        <v>846</v>
      </c>
      <c r="P148" s="103">
        <v>1057</v>
      </c>
      <c r="Q148" s="103">
        <v>36</v>
      </c>
      <c r="R148" s="180">
        <f>SUM(F148:Q148)</f>
        <v>4141</v>
      </c>
    </row>
    <row r="149" s="62" customFormat="1" ht="24.75" customHeight="1" spans="1:18">
      <c r="A149" s="93"/>
      <c r="B149" s="123"/>
      <c r="C149" s="95"/>
      <c r="D149" s="96"/>
      <c r="E149" s="95"/>
      <c r="F149" s="95"/>
      <c r="G149" s="95"/>
      <c r="H149" s="95"/>
      <c r="I149" s="95"/>
      <c r="J149" s="95"/>
      <c r="K149" s="95"/>
      <c r="L149" s="95"/>
      <c r="M149" s="95"/>
      <c r="N149" s="95"/>
      <c r="O149" s="95"/>
      <c r="P149" s="95"/>
      <c r="Q149" s="95"/>
      <c r="R149" s="180">
        <f>SUM(F149:Q149)</f>
        <v>0</v>
      </c>
    </row>
    <row r="150" s="64" customFormat="1" ht="24.75" customHeight="1" spans="1:18">
      <c r="A150" s="212" t="s">
        <v>204</v>
      </c>
      <c r="B150" s="213"/>
      <c r="C150" s="103">
        <f>SUM(D150:Q150)</f>
        <v>9451</v>
      </c>
      <c r="D150" s="104">
        <v>975</v>
      </c>
      <c r="E150" s="185">
        <v>4</v>
      </c>
      <c r="F150" s="185">
        <v>870</v>
      </c>
      <c r="G150" s="185">
        <v>1652</v>
      </c>
      <c r="H150" s="185">
        <v>762</v>
      </c>
      <c r="I150" s="185">
        <v>417</v>
      </c>
      <c r="J150" s="103">
        <v>1148</v>
      </c>
      <c r="K150" s="103">
        <v>984</v>
      </c>
      <c r="L150" s="103">
        <v>719</v>
      </c>
      <c r="M150" s="103">
        <v>438</v>
      </c>
      <c r="N150" s="103">
        <v>518</v>
      </c>
      <c r="O150" s="103">
        <v>556</v>
      </c>
      <c r="P150" s="103">
        <v>235</v>
      </c>
      <c r="Q150" s="103">
        <v>173</v>
      </c>
      <c r="R150" s="180">
        <f>SUM(F150:Q150)</f>
        <v>8472</v>
      </c>
    </row>
    <row r="151" s="62" customFormat="1" ht="24.75" customHeight="1" spans="1:18">
      <c r="A151" s="210"/>
      <c r="B151" s="141"/>
      <c r="C151" s="95"/>
      <c r="D151" s="96"/>
      <c r="E151" s="143"/>
      <c r="F151" s="143"/>
      <c r="G151" s="143"/>
      <c r="H151" s="143"/>
      <c r="I151" s="143"/>
      <c r="J151" s="95"/>
      <c r="K151" s="95"/>
      <c r="L151" s="95"/>
      <c r="M151" s="95"/>
      <c r="N151" s="95"/>
      <c r="O151" s="95"/>
      <c r="P151" s="95"/>
      <c r="Q151" s="95"/>
      <c r="R151" s="180"/>
    </row>
    <row r="152" s="64" customFormat="1" ht="24.75" customHeight="1" spans="1:18">
      <c r="A152" s="212" t="s">
        <v>205</v>
      </c>
      <c r="B152" s="213"/>
      <c r="C152" s="103">
        <f t="shared" ref="C152:C162" si="37">SUM(D152:Q152)</f>
        <v>496</v>
      </c>
      <c r="D152" s="104"/>
      <c r="E152" s="185"/>
      <c r="F152" s="185">
        <v>2</v>
      </c>
      <c r="G152" s="185">
        <v>7</v>
      </c>
      <c r="H152" s="185">
        <v>5</v>
      </c>
      <c r="I152" s="185">
        <v>4</v>
      </c>
      <c r="J152" s="103">
        <v>461</v>
      </c>
      <c r="K152" s="103">
        <v>4</v>
      </c>
      <c r="L152" s="103">
        <v>3</v>
      </c>
      <c r="M152" s="103">
        <v>2</v>
      </c>
      <c r="N152" s="103">
        <v>1</v>
      </c>
      <c r="O152" s="103">
        <v>4</v>
      </c>
      <c r="P152" s="103">
        <v>2</v>
      </c>
      <c r="Q152" s="103">
        <v>1</v>
      </c>
      <c r="R152" s="180">
        <f>SUM(F152:Q152)</f>
        <v>496</v>
      </c>
    </row>
    <row r="153" s="62" customFormat="1" ht="24.75" customHeight="1" spans="1:18">
      <c r="A153" s="210"/>
      <c r="B153" s="141"/>
      <c r="C153" s="95"/>
      <c r="D153" s="96"/>
      <c r="E153" s="143"/>
      <c r="F153" s="143"/>
      <c r="G153" s="143"/>
      <c r="H153" s="143"/>
      <c r="I153" s="143"/>
      <c r="J153" s="95"/>
      <c r="K153" s="95"/>
      <c r="L153" s="95"/>
      <c r="M153" s="95"/>
      <c r="N153" s="95"/>
      <c r="O153" s="95"/>
      <c r="P153" s="95"/>
      <c r="Q153" s="95"/>
      <c r="R153" s="180"/>
    </row>
    <row r="154" s="64" customFormat="1" ht="24.75" customHeight="1" spans="1:18">
      <c r="A154" s="212" t="s">
        <v>206</v>
      </c>
      <c r="B154" s="213"/>
      <c r="C154" s="103">
        <f t="shared" si="37"/>
        <v>901898</v>
      </c>
      <c r="D154" s="104">
        <f t="shared" ref="D154:Q154" si="38">SUM(D155:D158)</f>
        <v>59890</v>
      </c>
      <c r="E154" s="103">
        <f t="shared" si="38"/>
        <v>3478</v>
      </c>
      <c r="F154" s="103">
        <f t="shared" si="38"/>
        <v>122969</v>
      </c>
      <c r="G154" s="103">
        <f t="shared" si="38"/>
        <v>148503</v>
      </c>
      <c r="H154" s="103">
        <f t="shared" si="38"/>
        <v>52427</v>
      </c>
      <c r="I154" s="103">
        <f t="shared" si="38"/>
        <v>48845</v>
      </c>
      <c r="J154" s="103">
        <f t="shared" si="38"/>
        <v>47352</v>
      </c>
      <c r="K154" s="103">
        <f t="shared" si="38"/>
        <v>54930</v>
      </c>
      <c r="L154" s="103">
        <f t="shared" si="38"/>
        <v>119532</v>
      </c>
      <c r="M154" s="103">
        <f t="shared" si="38"/>
        <v>49106</v>
      </c>
      <c r="N154" s="103">
        <f t="shared" si="38"/>
        <v>38522</v>
      </c>
      <c r="O154" s="103">
        <f t="shared" si="38"/>
        <v>38594</v>
      </c>
      <c r="P154" s="103">
        <f t="shared" si="38"/>
        <v>48748</v>
      </c>
      <c r="Q154" s="103">
        <f t="shared" si="38"/>
        <v>69002</v>
      </c>
      <c r="R154" s="180">
        <f>SUM(F154:Q154)</f>
        <v>838530</v>
      </c>
    </row>
    <row r="155" s="62" customFormat="1" ht="24.75" customHeight="1" spans="1:18">
      <c r="A155" s="93" t="s">
        <v>207</v>
      </c>
      <c r="B155" s="94"/>
      <c r="C155" s="95">
        <f t="shared" si="37"/>
        <v>901898</v>
      </c>
      <c r="D155" s="96">
        <v>75358</v>
      </c>
      <c r="E155" s="95">
        <v>3478</v>
      </c>
      <c r="F155" s="142">
        <v>119205</v>
      </c>
      <c r="G155" s="142">
        <v>143722</v>
      </c>
      <c r="H155" s="142">
        <v>51795</v>
      </c>
      <c r="I155" s="142">
        <v>48389</v>
      </c>
      <c r="J155" s="142">
        <v>46260</v>
      </c>
      <c r="K155" s="142">
        <v>54303</v>
      </c>
      <c r="L155" s="142">
        <v>118359</v>
      </c>
      <c r="M155" s="142">
        <v>47991</v>
      </c>
      <c r="N155" s="142">
        <v>38114</v>
      </c>
      <c r="O155" s="142">
        <v>37856</v>
      </c>
      <c r="P155" s="142">
        <v>48401</v>
      </c>
      <c r="Q155" s="142">
        <v>68667</v>
      </c>
      <c r="R155" s="180">
        <f>SUM(F157:Q157)</f>
        <v>6246</v>
      </c>
    </row>
    <row r="156" s="62" customFormat="1" ht="24.75" customHeight="1" spans="1:18">
      <c r="A156" s="93" t="s">
        <v>208</v>
      </c>
      <c r="B156" s="94"/>
      <c r="C156" s="95">
        <f t="shared" si="37"/>
        <v>0</v>
      </c>
      <c r="D156" s="96">
        <v>-5681</v>
      </c>
      <c r="E156" s="95"/>
      <c r="F156" s="95">
        <v>681</v>
      </c>
      <c r="G156" s="95">
        <v>829</v>
      </c>
      <c r="H156" s="95">
        <v>392</v>
      </c>
      <c r="I156" s="95">
        <v>247</v>
      </c>
      <c r="J156" s="95">
        <v>516</v>
      </c>
      <c r="K156" s="95">
        <v>339</v>
      </c>
      <c r="L156" s="95">
        <v>920</v>
      </c>
      <c r="M156" s="95">
        <v>527</v>
      </c>
      <c r="N156" s="95">
        <v>264</v>
      </c>
      <c r="O156" s="95">
        <v>500</v>
      </c>
      <c r="P156" s="95">
        <v>236</v>
      </c>
      <c r="Q156" s="95">
        <v>230</v>
      </c>
      <c r="R156" s="180">
        <f>SUM(F156:Q156)</f>
        <v>5681</v>
      </c>
    </row>
    <row r="157" s="73" customFormat="1" ht="24.75" customHeight="1" spans="1:18">
      <c r="A157" s="118" t="s">
        <v>209</v>
      </c>
      <c r="B157" s="119"/>
      <c r="C157" s="168">
        <f t="shared" si="37"/>
        <v>0</v>
      </c>
      <c r="D157" s="111">
        <v>-6246</v>
      </c>
      <c r="E157" s="168"/>
      <c r="F157" s="168">
        <v>483</v>
      </c>
      <c r="G157" s="168">
        <v>3459</v>
      </c>
      <c r="H157" s="168">
        <v>240</v>
      </c>
      <c r="I157" s="168">
        <v>209</v>
      </c>
      <c r="J157" s="168">
        <v>576</v>
      </c>
      <c r="K157" s="168">
        <v>285</v>
      </c>
      <c r="L157" s="168">
        <v>213</v>
      </c>
      <c r="M157" s="168">
        <v>183</v>
      </c>
      <c r="N157" s="168">
        <v>144</v>
      </c>
      <c r="O157" s="168">
        <v>238</v>
      </c>
      <c r="P157" s="168">
        <v>111</v>
      </c>
      <c r="Q157" s="168">
        <v>105</v>
      </c>
      <c r="R157" s="181" t="e">
        <f>SUM(#REF!)</f>
        <v>#REF!</v>
      </c>
    </row>
    <row r="158" s="62" customFormat="1" ht="24.75" customHeight="1" spans="1:18">
      <c r="A158" s="93" t="s">
        <v>210</v>
      </c>
      <c r="B158" s="234"/>
      <c r="C158" s="95">
        <f t="shared" si="37"/>
        <v>0</v>
      </c>
      <c r="D158" s="96">
        <v>-3541</v>
      </c>
      <c r="E158" s="95"/>
      <c r="F158" s="95">
        <v>2600</v>
      </c>
      <c r="G158" s="95">
        <v>493</v>
      </c>
      <c r="H158" s="95"/>
      <c r="I158" s="95"/>
      <c r="J158" s="95"/>
      <c r="K158" s="95">
        <v>3</v>
      </c>
      <c r="L158" s="95">
        <v>40</v>
      </c>
      <c r="M158" s="95">
        <v>405</v>
      </c>
      <c r="N158" s="95"/>
      <c r="O158" s="95"/>
      <c r="P158" s="95"/>
      <c r="Q158" s="95"/>
      <c r="R158" s="262">
        <v>96.1</v>
      </c>
    </row>
    <row r="159" s="64" customFormat="1" ht="24.75" customHeight="1" spans="1:18">
      <c r="A159" s="196" t="s">
        <v>211</v>
      </c>
      <c r="B159" s="235"/>
      <c r="C159" s="198">
        <f t="shared" si="37"/>
        <v>47273</v>
      </c>
      <c r="D159" s="236">
        <f t="shared" ref="D159:Q159" si="39">SUM(D160:D162)</f>
        <v>2529</v>
      </c>
      <c r="E159" s="198">
        <f t="shared" si="39"/>
        <v>60</v>
      </c>
      <c r="F159" s="198">
        <f t="shared" si="39"/>
        <v>375</v>
      </c>
      <c r="G159" s="198">
        <f t="shared" si="39"/>
        <v>1475</v>
      </c>
      <c r="H159" s="198">
        <f t="shared" si="39"/>
        <v>264</v>
      </c>
      <c r="I159" s="198">
        <f t="shared" si="39"/>
        <v>367</v>
      </c>
      <c r="J159" s="198">
        <f t="shared" si="39"/>
        <v>467</v>
      </c>
      <c r="K159" s="198">
        <f t="shared" si="39"/>
        <v>373</v>
      </c>
      <c r="L159" s="198">
        <f t="shared" si="39"/>
        <v>862</v>
      </c>
      <c r="M159" s="198">
        <f t="shared" si="39"/>
        <v>1077</v>
      </c>
      <c r="N159" s="198">
        <f t="shared" si="39"/>
        <v>541</v>
      </c>
      <c r="O159" s="198">
        <f t="shared" si="39"/>
        <v>474</v>
      </c>
      <c r="P159" s="198">
        <f t="shared" si="39"/>
        <v>409</v>
      </c>
      <c r="Q159" s="198">
        <f t="shared" si="39"/>
        <v>38000</v>
      </c>
      <c r="R159" s="262">
        <f t="shared" ref="R159:R164" si="40">SUM(F159:Q159)</f>
        <v>44684</v>
      </c>
    </row>
    <row r="160" s="75" customFormat="1" ht="24.75" customHeight="1" spans="1:256">
      <c r="A160" s="237" t="s">
        <v>212</v>
      </c>
      <c r="B160" s="94"/>
      <c r="C160" s="95">
        <f t="shared" si="37"/>
        <v>47273</v>
      </c>
      <c r="D160" s="96">
        <v>4033</v>
      </c>
      <c r="E160" s="95">
        <v>60</v>
      </c>
      <c r="F160" s="95">
        <v>290</v>
      </c>
      <c r="G160" s="95">
        <v>1220</v>
      </c>
      <c r="H160" s="95">
        <v>194</v>
      </c>
      <c r="I160" s="95">
        <v>302</v>
      </c>
      <c r="J160" s="95">
        <v>307</v>
      </c>
      <c r="K160" s="95">
        <v>263</v>
      </c>
      <c r="L160" s="95">
        <v>727</v>
      </c>
      <c r="M160" s="95">
        <v>932</v>
      </c>
      <c r="N160" s="95">
        <v>456</v>
      </c>
      <c r="O160" s="95">
        <v>394</v>
      </c>
      <c r="P160" s="95">
        <v>349</v>
      </c>
      <c r="Q160" s="168">
        <v>37746</v>
      </c>
      <c r="R160" s="263">
        <f t="shared" si="40"/>
        <v>43180</v>
      </c>
      <c r="S160" s="264"/>
      <c r="T160" s="264"/>
      <c r="U160" s="264"/>
      <c r="V160" s="264"/>
      <c r="W160" s="264"/>
      <c r="X160" s="264"/>
      <c r="Y160" s="264"/>
      <c r="Z160" s="264"/>
      <c r="AA160" s="264"/>
      <c r="AB160" s="264"/>
      <c r="AC160" s="264"/>
      <c r="AD160" s="264"/>
      <c r="AF160" s="267"/>
      <c r="AH160" s="264"/>
      <c r="AI160" s="267"/>
      <c r="AJ160" s="267"/>
      <c r="AK160" s="264"/>
      <c r="AL160" s="264"/>
      <c r="AM160" s="264"/>
      <c r="AN160" s="264"/>
      <c r="AO160" s="264"/>
      <c r="AP160" s="264"/>
      <c r="AQ160" s="264"/>
      <c r="AR160" s="264"/>
      <c r="AS160" s="264"/>
      <c r="AT160" s="264"/>
      <c r="AU160" s="264"/>
      <c r="AV160" s="264"/>
      <c r="AX160" s="267"/>
      <c r="AZ160" s="264"/>
      <c r="BA160" s="267"/>
      <c r="BB160" s="267"/>
      <c r="BC160" s="264"/>
      <c r="BD160" s="264"/>
      <c r="BE160" s="264"/>
      <c r="BF160" s="264"/>
      <c r="BG160" s="264"/>
      <c r="BH160" s="264"/>
      <c r="BI160" s="264"/>
      <c r="BJ160" s="264"/>
      <c r="BK160" s="264"/>
      <c r="BL160" s="264"/>
      <c r="BM160" s="264"/>
      <c r="BN160" s="264"/>
      <c r="BP160" s="267"/>
      <c r="BR160" s="264"/>
      <c r="BS160" s="267"/>
      <c r="BT160" s="267"/>
      <c r="BU160" s="264"/>
      <c r="BV160" s="264"/>
      <c r="BW160" s="264"/>
      <c r="BX160" s="264"/>
      <c r="BY160" s="264"/>
      <c r="BZ160" s="264"/>
      <c r="CA160" s="264"/>
      <c r="CB160" s="264"/>
      <c r="CC160" s="264"/>
      <c r="CD160" s="264"/>
      <c r="CE160" s="264"/>
      <c r="CF160" s="264"/>
      <c r="CH160" s="267"/>
      <c r="CJ160" s="264"/>
      <c r="CK160" s="267"/>
      <c r="CL160" s="267"/>
      <c r="CM160" s="264"/>
      <c r="CN160" s="264"/>
      <c r="CO160" s="264"/>
      <c r="CP160" s="264"/>
      <c r="CQ160" s="264"/>
      <c r="CR160" s="264"/>
      <c r="CS160" s="264"/>
      <c r="CT160" s="264"/>
      <c r="CU160" s="264"/>
      <c r="CV160" s="264"/>
      <c r="CW160" s="264"/>
      <c r="CX160" s="264"/>
      <c r="CZ160" s="267"/>
      <c r="DB160" s="264"/>
      <c r="DC160" s="267"/>
      <c r="DD160" s="267"/>
      <c r="DE160" s="264"/>
      <c r="DF160" s="264"/>
      <c r="DG160" s="264"/>
      <c r="DH160" s="264"/>
      <c r="DI160" s="264"/>
      <c r="DJ160" s="264"/>
      <c r="DK160" s="264"/>
      <c r="DL160" s="264"/>
      <c r="DM160" s="264"/>
      <c r="DN160" s="264"/>
      <c r="DO160" s="264"/>
      <c r="DP160" s="264"/>
      <c r="DR160" s="267"/>
      <c r="DT160" s="264"/>
      <c r="DU160" s="267"/>
      <c r="DV160" s="267"/>
      <c r="DW160" s="264"/>
      <c r="DX160" s="264"/>
      <c r="DY160" s="264"/>
      <c r="DZ160" s="264"/>
      <c r="EA160" s="264"/>
      <c r="EB160" s="264"/>
      <c r="EC160" s="264"/>
      <c r="ED160" s="264"/>
      <c r="EE160" s="264"/>
      <c r="EF160" s="264"/>
      <c r="EG160" s="264"/>
      <c r="EH160" s="264"/>
      <c r="EJ160" s="267"/>
      <c r="EL160" s="264"/>
      <c r="EM160" s="267"/>
      <c r="EN160" s="267"/>
      <c r="EO160" s="264"/>
      <c r="EP160" s="264"/>
      <c r="EQ160" s="264"/>
      <c r="ER160" s="264"/>
      <c r="ES160" s="264"/>
      <c r="ET160" s="264"/>
      <c r="EU160" s="264"/>
      <c r="EV160" s="264"/>
      <c r="EW160" s="264"/>
      <c r="EX160" s="264"/>
      <c r="EY160" s="264"/>
      <c r="EZ160" s="264"/>
      <c r="FB160" s="267"/>
      <c r="FD160" s="264"/>
      <c r="FE160" s="267"/>
      <c r="FF160" s="267"/>
      <c r="FG160" s="264"/>
      <c r="FH160" s="264"/>
      <c r="FI160" s="264"/>
      <c r="FJ160" s="264"/>
      <c r="FK160" s="264"/>
      <c r="FL160" s="264"/>
      <c r="FM160" s="264"/>
      <c r="FN160" s="264"/>
      <c r="FO160" s="264"/>
      <c r="FP160" s="264"/>
      <c r="FQ160" s="264"/>
      <c r="FR160" s="264"/>
      <c r="FT160" s="267"/>
      <c r="FV160" s="264"/>
      <c r="FW160" s="267"/>
      <c r="FX160" s="267"/>
      <c r="FY160" s="264"/>
      <c r="FZ160" s="264"/>
      <c r="GA160" s="264"/>
      <c r="GB160" s="264"/>
      <c r="GC160" s="264"/>
      <c r="GD160" s="264"/>
      <c r="GE160" s="264"/>
      <c r="GF160" s="264"/>
      <c r="GG160" s="264"/>
      <c r="GH160" s="264"/>
      <c r="GI160" s="264"/>
      <c r="GJ160" s="264"/>
      <c r="GL160" s="267"/>
      <c r="GN160" s="264"/>
      <c r="GO160" s="267"/>
      <c r="GP160" s="267"/>
      <c r="GQ160" s="264"/>
      <c r="GR160" s="264"/>
      <c r="GS160" s="264"/>
      <c r="GT160" s="264"/>
      <c r="GU160" s="264"/>
      <c r="GV160" s="264"/>
      <c r="GW160" s="264"/>
      <c r="GX160" s="264"/>
      <c r="GY160" s="264"/>
      <c r="GZ160" s="264"/>
      <c r="HA160" s="264"/>
      <c r="HB160" s="264"/>
      <c r="HD160" s="267"/>
      <c r="HF160" s="264"/>
      <c r="HG160" s="267"/>
      <c r="HH160" s="267"/>
      <c r="HI160" s="264"/>
      <c r="HJ160" s="264"/>
      <c r="HK160" s="264"/>
      <c r="HL160" s="264"/>
      <c r="HM160" s="264"/>
      <c r="HN160" s="264"/>
      <c r="HO160" s="264"/>
      <c r="HP160" s="264"/>
      <c r="HQ160" s="264"/>
      <c r="HR160" s="264"/>
      <c r="HS160" s="264"/>
      <c r="HT160" s="264"/>
      <c r="HV160" s="267"/>
      <c r="HX160" s="264"/>
      <c r="HY160" s="267"/>
      <c r="HZ160" s="267"/>
      <c r="IA160" s="264"/>
      <c r="IB160" s="264"/>
      <c r="IC160" s="264"/>
      <c r="ID160" s="264"/>
      <c r="IE160" s="264"/>
      <c r="IF160" s="264"/>
      <c r="IG160" s="264"/>
      <c r="IH160" s="264"/>
      <c r="II160" s="264"/>
      <c r="IJ160" s="264"/>
      <c r="IK160" s="264"/>
      <c r="IL160" s="264"/>
      <c r="IN160" s="267"/>
      <c r="IP160" s="264"/>
      <c r="IQ160" s="267"/>
      <c r="IR160" s="267"/>
      <c r="IS160" s="264"/>
      <c r="IT160" s="264"/>
      <c r="IU160" s="264"/>
      <c r="IV160" s="264"/>
    </row>
    <row r="161" s="62" customFormat="1" ht="24.75" customHeight="1" spans="1:18">
      <c r="A161" s="238" t="s">
        <v>213</v>
      </c>
      <c r="B161" s="239"/>
      <c r="C161" s="143">
        <f t="shared" si="37"/>
        <v>0</v>
      </c>
      <c r="D161" s="240">
        <v>-1320</v>
      </c>
      <c r="E161" s="143"/>
      <c r="F161" s="241">
        <v>85</v>
      </c>
      <c r="G161" s="241">
        <v>255</v>
      </c>
      <c r="H161" s="241">
        <v>70</v>
      </c>
      <c r="I161" s="241">
        <v>65</v>
      </c>
      <c r="J161" s="241">
        <v>160</v>
      </c>
      <c r="K161" s="241">
        <v>110</v>
      </c>
      <c r="L161" s="241">
        <v>135</v>
      </c>
      <c r="M161" s="241">
        <v>145</v>
      </c>
      <c r="N161" s="241">
        <v>85</v>
      </c>
      <c r="O161" s="241">
        <v>80</v>
      </c>
      <c r="P161" s="241">
        <v>60</v>
      </c>
      <c r="Q161" s="241">
        <v>70</v>
      </c>
      <c r="R161" s="265">
        <f t="shared" si="40"/>
        <v>1320</v>
      </c>
    </row>
    <row r="162" s="62" customFormat="1" ht="24.75" customHeight="1" spans="1:18">
      <c r="A162" s="93" t="s">
        <v>210</v>
      </c>
      <c r="B162" s="94"/>
      <c r="C162" s="95">
        <f t="shared" si="37"/>
        <v>0</v>
      </c>
      <c r="D162" s="96">
        <v>-184</v>
      </c>
      <c r="E162" s="95"/>
      <c r="F162" s="95"/>
      <c r="G162" s="95"/>
      <c r="H162" s="95"/>
      <c r="I162" s="95"/>
      <c r="J162" s="95"/>
      <c r="K162" s="95"/>
      <c r="L162" s="95"/>
      <c r="M162" s="95"/>
      <c r="N162" s="95"/>
      <c r="O162" s="95"/>
      <c r="P162" s="95"/>
      <c r="Q162" s="95">
        <v>184</v>
      </c>
      <c r="R162" s="180">
        <f t="shared" si="40"/>
        <v>184</v>
      </c>
    </row>
    <row r="163" s="64" customFormat="1" ht="24.75" customHeight="1" spans="1:18">
      <c r="A163" s="101" t="s">
        <v>214</v>
      </c>
      <c r="B163" s="102"/>
      <c r="C163" s="103">
        <f t="shared" ref="C163:Q163" si="41">SUM(C164:C165)</f>
        <v>193</v>
      </c>
      <c r="D163" s="104">
        <f t="shared" si="41"/>
        <v>0</v>
      </c>
      <c r="E163" s="103">
        <f t="shared" si="41"/>
        <v>0</v>
      </c>
      <c r="F163" s="103">
        <f t="shared" si="41"/>
        <v>135</v>
      </c>
      <c r="G163" s="103">
        <f t="shared" si="41"/>
        <v>14</v>
      </c>
      <c r="H163" s="103">
        <f t="shared" si="41"/>
        <v>10</v>
      </c>
      <c r="I163" s="103">
        <f t="shared" si="41"/>
        <v>3</v>
      </c>
      <c r="J163" s="103">
        <f t="shared" si="41"/>
        <v>6</v>
      </c>
      <c r="K163" s="103">
        <f t="shared" si="41"/>
        <v>3</v>
      </c>
      <c r="L163" s="103">
        <f t="shared" si="41"/>
        <v>4</v>
      </c>
      <c r="M163" s="103">
        <f t="shared" si="41"/>
        <v>3</v>
      </c>
      <c r="N163" s="103">
        <f t="shared" si="41"/>
        <v>7</v>
      </c>
      <c r="O163" s="103">
        <f t="shared" si="41"/>
        <v>4</v>
      </c>
      <c r="P163" s="103">
        <f t="shared" si="41"/>
        <v>2</v>
      </c>
      <c r="Q163" s="103">
        <f t="shared" si="41"/>
        <v>2</v>
      </c>
      <c r="R163" s="180">
        <f t="shared" si="40"/>
        <v>193</v>
      </c>
    </row>
    <row r="164" s="62" customFormat="1" ht="24.75" customHeight="1" spans="1:18">
      <c r="A164" s="237" t="s">
        <v>212</v>
      </c>
      <c r="B164" s="94"/>
      <c r="C164" s="95">
        <f>SUM(D164:Q164)</f>
        <v>193</v>
      </c>
      <c r="D164" s="96"/>
      <c r="E164" s="95"/>
      <c r="F164" s="95">
        <v>135</v>
      </c>
      <c r="G164" s="95">
        <v>14</v>
      </c>
      <c r="H164" s="95">
        <v>10</v>
      </c>
      <c r="I164" s="95">
        <v>3</v>
      </c>
      <c r="J164" s="95">
        <v>6</v>
      </c>
      <c r="K164" s="95">
        <v>3</v>
      </c>
      <c r="L164" s="95">
        <v>4</v>
      </c>
      <c r="M164" s="95">
        <v>3</v>
      </c>
      <c r="N164" s="95">
        <v>7</v>
      </c>
      <c r="O164" s="95">
        <v>4</v>
      </c>
      <c r="P164" s="95">
        <v>2</v>
      </c>
      <c r="Q164" s="95">
        <v>2</v>
      </c>
      <c r="R164" s="180">
        <f t="shared" si="40"/>
        <v>193</v>
      </c>
    </row>
    <row r="165" s="62" customFormat="1" ht="24.75" customHeight="1" spans="1:18">
      <c r="A165" s="237" t="s">
        <v>215</v>
      </c>
      <c r="B165" s="94"/>
      <c r="C165" s="95"/>
      <c r="D165" s="96"/>
      <c r="E165" s="95"/>
      <c r="F165" s="95"/>
      <c r="G165" s="95"/>
      <c r="H165" s="95"/>
      <c r="I165" s="95"/>
      <c r="J165" s="95"/>
      <c r="K165" s="95"/>
      <c r="L165" s="95"/>
      <c r="M165" s="95"/>
      <c r="N165" s="95"/>
      <c r="O165" s="95"/>
      <c r="P165" s="95"/>
      <c r="Q165" s="95"/>
      <c r="R165" s="180"/>
    </row>
    <row r="166" s="62" customFormat="1" ht="24.75" customHeight="1" spans="1:18">
      <c r="A166" s="93" t="s">
        <v>216</v>
      </c>
      <c r="B166" s="94"/>
      <c r="C166" s="95">
        <f>SUM(D166:Q166)</f>
        <v>47967</v>
      </c>
      <c r="D166" s="96">
        <f t="shared" ref="D166:Q166" si="42">SUM(D167,D185)</f>
        <v>-4511</v>
      </c>
      <c r="E166" s="95">
        <f t="shared" si="42"/>
        <v>0</v>
      </c>
      <c r="F166" s="95">
        <f t="shared" si="42"/>
        <v>16865</v>
      </c>
      <c r="G166" s="95">
        <f t="shared" si="42"/>
        <v>12798</v>
      </c>
      <c r="H166" s="95">
        <f t="shared" si="42"/>
        <v>4027</v>
      </c>
      <c r="I166" s="95">
        <f t="shared" si="42"/>
        <v>1675</v>
      </c>
      <c r="J166" s="95">
        <f t="shared" si="42"/>
        <v>4546</v>
      </c>
      <c r="K166" s="95">
        <f t="shared" si="42"/>
        <v>5926</v>
      </c>
      <c r="L166" s="95">
        <f t="shared" si="42"/>
        <v>1105</v>
      </c>
      <c r="M166" s="95">
        <f t="shared" si="42"/>
        <v>873</v>
      </c>
      <c r="N166" s="95">
        <f t="shared" si="42"/>
        <v>1672</v>
      </c>
      <c r="O166" s="95">
        <f t="shared" si="42"/>
        <v>1816</v>
      </c>
      <c r="P166" s="95">
        <f t="shared" si="42"/>
        <v>622</v>
      </c>
      <c r="Q166" s="95">
        <f t="shared" si="42"/>
        <v>553</v>
      </c>
      <c r="R166" s="180">
        <f>SUM(F166:Q166)</f>
        <v>52478</v>
      </c>
    </row>
    <row r="167" s="76" customFormat="1" ht="24.75" customHeight="1" spans="1:18">
      <c r="A167" s="242" t="s">
        <v>217</v>
      </c>
      <c r="B167" s="243"/>
      <c r="C167" s="105">
        <f t="shared" ref="C167:Q167" si="43">C168+C169</f>
        <v>47608</v>
      </c>
      <c r="D167" s="244">
        <f t="shared" si="43"/>
        <v>-4327</v>
      </c>
      <c r="E167" s="105">
        <f t="shared" si="43"/>
        <v>0</v>
      </c>
      <c r="F167" s="105">
        <f t="shared" si="43"/>
        <v>16665</v>
      </c>
      <c r="G167" s="105">
        <f t="shared" si="43"/>
        <v>12754</v>
      </c>
      <c r="H167" s="105">
        <f t="shared" si="43"/>
        <v>3995</v>
      </c>
      <c r="I167" s="105">
        <f t="shared" si="43"/>
        <v>1653</v>
      </c>
      <c r="J167" s="105">
        <f t="shared" si="43"/>
        <v>4463</v>
      </c>
      <c r="K167" s="105">
        <f t="shared" si="43"/>
        <v>5899</v>
      </c>
      <c r="L167" s="105">
        <f t="shared" si="43"/>
        <v>1089</v>
      </c>
      <c r="M167" s="105">
        <f t="shared" si="43"/>
        <v>819</v>
      </c>
      <c r="N167" s="105">
        <f t="shared" si="43"/>
        <v>1665</v>
      </c>
      <c r="O167" s="105">
        <f t="shared" si="43"/>
        <v>1789</v>
      </c>
      <c r="P167" s="105">
        <f t="shared" si="43"/>
        <v>608</v>
      </c>
      <c r="Q167" s="105">
        <f t="shared" si="43"/>
        <v>536</v>
      </c>
      <c r="R167" s="180">
        <f>SUM(F167:Q167)</f>
        <v>51935</v>
      </c>
    </row>
    <row r="168" s="71" customFormat="1" ht="24.75" customHeight="1" spans="1:18">
      <c r="A168" s="93" t="s">
        <v>218</v>
      </c>
      <c r="B168" s="94"/>
      <c r="C168" s="95">
        <f>SUM(D168:Q168)</f>
        <v>1046</v>
      </c>
      <c r="D168" s="96"/>
      <c r="E168" s="95"/>
      <c r="F168" s="95">
        <v>1046</v>
      </c>
      <c r="G168" s="245"/>
      <c r="H168" s="245"/>
      <c r="I168" s="245"/>
      <c r="J168" s="245"/>
      <c r="K168" s="245"/>
      <c r="L168" s="245"/>
      <c r="M168" s="245"/>
      <c r="N168" s="245"/>
      <c r="O168" s="245"/>
      <c r="P168" s="245"/>
      <c r="Q168" s="245"/>
      <c r="R168" s="180">
        <f>SUM(F168:Q168)</f>
        <v>1046</v>
      </c>
    </row>
    <row r="169" s="77" customFormat="1" ht="24.75" customHeight="1" spans="1:18">
      <c r="A169" s="93" t="s">
        <v>219</v>
      </c>
      <c r="B169" s="94"/>
      <c r="C169" s="95">
        <f t="shared" ref="C169:Q169" si="44">SUM(C170:C183)</f>
        <v>46562</v>
      </c>
      <c r="D169" s="96">
        <f t="shared" si="44"/>
        <v>-4327</v>
      </c>
      <c r="E169" s="95">
        <f t="shared" si="44"/>
        <v>0</v>
      </c>
      <c r="F169" s="95">
        <f t="shared" si="44"/>
        <v>15619</v>
      </c>
      <c r="G169" s="95">
        <f t="shared" si="44"/>
        <v>12754</v>
      </c>
      <c r="H169" s="95">
        <f t="shared" si="44"/>
        <v>3995</v>
      </c>
      <c r="I169" s="95">
        <f t="shared" si="44"/>
        <v>1653</v>
      </c>
      <c r="J169" s="95">
        <f t="shared" si="44"/>
        <v>4463</v>
      </c>
      <c r="K169" s="95">
        <f t="shared" si="44"/>
        <v>5899</v>
      </c>
      <c r="L169" s="95">
        <f t="shared" si="44"/>
        <v>1089</v>
      </c>
      <c r="M169" s="95">
        <f t="shared" si="44"/>
        <v>819</v>
      </c>
      <c r="N169" s="95">
        <f t="shared" si="44"/>
        <v>1665</v>
      </c>
      <c r="O169" s="95">
        <f t="shared" si="44"/>
        <v>1789</v>
      </c>
      <c r="P169" s="95">
        <f t="shared" si="44"/>
        <v>608</v>
      </c>
      <c r="Q169" s="95">
        <f t="shared" si="44"/>
        <v>536</v>
      </c>
      <c r="R169" s="180">
        <f>SUM(F169:Q169)</f>
        <v>50889</v>
      </c>
    </row>
    <row r="170" s="77" customFormat="1" ht="24.75" customHeight="1" spans="1:18">
      <c r="A170" s="246" t="s">
        <v>220</v>
      </c>
      <c r="B170" s="119" t="s">
        <v>221</v>
      </c>
      <c r="C170" s="168">
        <f t="shared" ref="C170:C183" si="45">SUM(D170:Q170)</f>
        <v>11281</v>
      </c>
      <c r="D170" s="162"/>
      <c r="E170" s="163"/>
      <c r="F170" s="163">
        <v>4597</v>
      </c>
      <c r="G170" s="163">
        <v>941</v>
      </c>
      <c r="H170" s="163">
        <v>880</v>
      </c>
      <c r="I170" s="163">
        <v>506</v>
      </c>
      <c r="J170" s="163">
        <v>810</v>
      </c>
      <c r="K170" s="163">
        <v>791</v>
      </c>
      <c r="L170" s="163">
        <v>717</v>
      </c>
      <c r="M170" s="163">
        <v>430</v>
      </c>
      <c r="N170" s="163">
        <v>577</v>
      </c>
      <c r="O170" s="163">
        <v>374</v>
      </c>
      <c r="P170" s="163">
        <v>291</v>
      </c>
      <c r="Q170" s="163">
        <v>367</v>
      </c>
      <c r="R170" s="180">
        <f>SUM(F170:Q170)</f>
        <v>11281</v>
      </c>
    </row>
    <row r="171" s="77" customFormat="1" ht="24.75" customHeight="1" spans="1:18">
      <c r="A171" s="246" t="s">
        <v>222</v>
      </c>
      <c r="B171" s="118" t="s">
        <v>223</v>
      </c>
      <c r="C171" s="168">
        <f t="shared" si="45"/>
        <v>91</v>
      </c>
      <c r="D171" s="162">
        <v>34</v>
      </c>
      <c r="E171" s="163"/>
      <c r="F171" s="163">
        <v>8</v>
      </c>
      <c r="G171" s="163">
        <v>8</v>
      </c>
      <c r="H171" s="163">
        <v>3</v>
      </c>
      <c r="I171" s="163">
        <v>4</v>
      </c>
      <c r="J171" s="163">
        <v>4</v>
      </c>
      <c r="K171" s="163">
        <v>4</v>
      </c>
      <c r="L171" s="163">
        <v>4</v>
      </c>
      <c r="M171" s="163">
        <v>2</v>
      </c>
      <c r="N171" s="163">
        <v>2</v>
      </c>
      <c r="O171" s="163">
        <v>9</v>
      </c>
      <c r="P171" s="163">
        <v>4</v>
      </c>
      <c r="Q171" s="163">
        <v>5</v>
      </c>
      <c r="R171" s="180">
        <f t="shared" ref="R171:R183" si="46">SUM(F171:Q171)</f>
        <v>57</v>
      </c>
    </row>
    <row r="172" s="77" customFormat="1" ht="24.75" customHeight="1" spans="1:18">
      <c r="A172" s="246" t="s">
        <v>224</v>
      </c>
      <c r="B172" s="119" t="s">
        <v>225</v>
      </c>
      <c r="C172" s="168">
        <f t="shared" si="45"/>
        <v>22659</v>
      </c>
      <c r="D172" s="162"/>
      <c r="E172" s="163"/>
      <c r="F172" s="163">
        <v>2690</v>
      </c>
      <c r="G172" s="163">
        <v>11605</v>
      </c>
      <c r="H172" s="163">
        <v>215</v>
      </c>
      <c r="I172" s="163">
        <v>1040</v>
      </c>
      <c r="J172" s="163">
        <v>3501</v>
      </c>
      <c r="K172" s="163">
        <v>1044</v>
      </c>
      <c r="L172" s="163">
        <v>268</v>
      </c>
      <c r="M172" s="163">
        <v>287</v>
      </c>
      <c r="N172" s="163">
        <v>778</v>
      </c>
      <c r="O172" s="163">
        <v>1117</v>
      </c>
      <c r="P172" s="163">
        <v>114</v>
      </c>
      <c r="Q172" s="163"/>
      <c r="R172" s="180">
        <f t="shared" si="46"/>
        <v>22659</v>
      </c>
    </row>
    <row r="173" s="77" customFormat="1" ht="24.75" customHeight="1" spans="1:18">
      <c r="A173" s="246" t="s">
        <v>226</v>
      </c>
      <c r="B173" s="118" t="s">
        <v>227</v>
      </c>
      <c r="C173" s="168">
        <f t="shared" si="45"/>
        <v>11847</v>
      </c>
      <c r="D173" s="162"/>
      <c r="E173" s="163"/>
      <c r="F173" s="163">
        <v>8101</v>
      </c>
      <c r="G173" s="163"/>
      <c r="H173" s="163"/>
      <c r="I173" s="163"/>
      <c r="J173" s="163"/>
      <c r="K173" s="163">
        <v>3746</v>
      </c>
      <c r="L173" s="163"/>
      <c r="M173" s="163"/>
      <c r="N173" s="163"/>
      <c r="O173" s="163"/>
      <c r="P173" s="163"/>
      <c r="Q173" s="163"/>
      <c r="R173" s="180">
        <f t="shared" si="46"/>
        <v>11847</v>
      </c>
    </row>
    <row r="174" s="77" customFormat="1" ht="24.75" customHeight="1" spans="1:18">
      <c r="A174" s="246" t="s">
        <v>228</v>
      </c>
      <c r="B174" s="118" t="s">
        <v>229</v>
      </c>
      <c r="C174" s="168">
        <f t="shared" si="45"/>
        <v>580</v>
      </c>
      <c r="D174" s="162">
        <v>580</v>
      </c>
      <c r="E174" s="163"/>
      <c r="F174" s="163"/>
      <c r="G174" s="163"/>
      <c r="H174" s="163"/>
      <c r="I174" s="163"/>
      <c r="J174" s="163"/>
      <c r="K174" s="163"/>
      <c r="L174" s="163"/>
      <c r="M174" s="163"/>
      <c r="N174" s="163"/>
      <c r="O174" s="163"/>
      <c r="P174" s="163"/>
      <c r="Q174" s="163"/>
      <c r="R174" s="180">
        <f t="shared" si="46"/>
        <v>0</v>
      </c>
    </row>
    <row r="175" s="78" customFormat="1" ht="24.75" customHeight="1" spans="1:18">
      <c r="A175" s="246" t="s">
        <v>230</v>
      </c>
      <c r="B175" s="118" t="s">
        <v>231</v>
      </c>
      <c r="C175" s="168">
        <f t="shared" si="45"/>
        <v>63</v>
      </c>
      <c r="D175" s="121"/>
      <c r="E175" s="122"/>
      <c r="F175" s="122"/>
      <c r="G175" s="122"/>
      <c r="H175" s="122"/>
      <c r="I175" s="122"/>
      <c r="J175" s="122"/>
      <c r="K175" s="122"/>
      <c r="L175" s="122"/>
      <c r="M175" s="122"/>
      <c r="N175" s="122"/>
      <c r="O175" s="122"/>
      <c r="P175" s="122"/>
      <c r="Q175" s="122">
        <v>63</v>
      </c>
      <c r="R175" s="181">
        <f t="shared" si="46"/>
        <v>63</v>
      </c>
    </row>
    <row r="176" s="78" customFormat="1" ht="24.75" customHeight="1" spans="1:18">
      <c r="A176" s="246" t="s">
        <v>232</v>
      </c>
      <c r="B176" s="118" t="s">
        <v>233</v>
      </c>
      <c r="C176" s="168">
        <f t="shared" si="45"/>
        <v>41</v>
      </c>
      <c r="D176" s="121"/>
      <c r="E176" s="122"/>
      <c r="F176" s="122">
        <v>23</v>
      </c>
      <c r="G176" s="122"/>
      <c r="H176" s="122">
        <v>6</v>
      </c>
      <c r="I176" s="122">
        <v>0</v>
      </c>
      <c r="J176" s="122">
        <v>8</v>
      </c>
      <c r="K176" s="122"/>
      <c r="L176" s="122"/>
      <c r="M176" s="122"/>
      <c r="N176" s="122"/>
      <c r="O176" s="122"/>
      <c r="P176" s="122">
        <v>3</v>
      </c>
      <c r="Q176" s="122">
        <v>1</v>
      </c>
      <c r="R176" s="181">
        <f t="shared" si="46"/>
        <v>41</v>
      </c>
    </row>
    <row r="177" s="77" customFormat="1" ht="24.75" customHeight="1" spans="1:18">
      <c r="A177" s="247" t="s">
        <v>234</v>
      </c>
      <c r="B177" s="93" t="s">
        <v>235</v>
      </c>
      <c r="C177" s="95">
        <f t="shared" si="45"/>
        <v>0</v>
      </c>
      <c r="D177" s="162">
        <v>-2100</v>
      </c>
      <c r="E177" s="163"/>
      <c r="F177" s="163"/>
      <c r="G177" s="163"/>
      <c r="H177" s="248">
        <v>2100</v>
      </c>
      <c r="I177" s="163"/>
      <c r="J177" s="163"/>
      <c r="K177" s="163"/>
      <c r="L177" s="163"/>
      <c r="M177" s="163"/>
      <c r="N177" s="163"/>
      <c r="O177" s="163"/>
      <c r="P177" s="163"/>
      <c r="Q177" s="163"/>
      <c r="R177" s="180">
        <f t="shared" si="46"/>
        <v>2100</v>
      </c>
    </row>
    <row r="178" s="77" customFormat="1" ht="24.75" customHeight="1" spans="1:18">
      <c r="A178" s="247" t="s">
        <v>236</v>
      </c>
      <c r="B178" s="93" t="s">
        <v>237</v>
      </c>
      <c r="C178" s="95">
        <f t="shared" si="45"/>
        <v>0</v>
      </c>
      <c r="D178" s="162">
        <v>-500</v>
      </c>
      <c r="E178" s="163"/>
      <c r="F178" s="163"/>
      <c r="G178" s="163"/>
      <c r="H178" s="248">
        <v>500</v>
      </c>
      <c r="I178" s="163"/>
      <c r="J178" s="163"/>
      <c r="K178" s="163"/>
      <c r="L178" s="163"/>
      <c r="M178" s="163"/>
      <c r="N178" s="163"/>
      <c r="O178" s="163"/>
      <c r="P178" s="163"/>
      <c r="Q178" s="163"/>
      <c r="R178" s="180">
        <f t="shared" si="46"/>
        <v>500</v>
      </c>
    </row>
    <row r="179" s="77" customFormat="1" ht="24.75" customHeight="1" spans="1:18">
      <c r="A179" s="237" t="s">
        <v>238</v>
      </c>
      <c r="B179" s="93" t="s">
        <v>239</v>
      </c>
      <c r="C179" s="95">
        <f t="shared" si="45"/>
        <v>0</v>
      </c>
      <c r="D179" s="162">
        <v>-3</v>
      </c>
      <c r="E179" s="163"/>
      <c r="F179" s="163"/>
      <c r="G179" s="163"/>
      <c r="H179" s="163"/>
      <c r="I179" s="248">
        <v>3</v>
      </c>
      <c r="J179" s="163"/>
      <c r="K179" s="163"/>
      <c r="L179" s="163"/>
      <c r="M179" s="163"/>
      <c r="N179" s="163"/>
      <c r="O179" s="163"/>
      <c r="P179" s="163"/>
      <c r="Q179" s="163"/>
      <c r="R179" s="180">
        <f t="shared" si="46"/>
        <v>3</v>
      </c>
    </row>
    <row r="180" s="77" customFormat="1" ht="24.75" customHeight="1" spans="1:18">
      <c r="A180" s="237" t="s">
        <v>240</v>
      </c>
      <c r="B180" s="93" t="s">
        <v>241</v>
      </c>
      <c r="C180" s="95">
        <f t="shared" si="45"/>
        <v>0</v>
      </c>
      <c r="D180" s="162">
        <v>-493</v>
      </c>
      <c r="E180" s="163"/>
      <c r="F180" s="163"/>
      <c r="G180" s="163"/>
      <c r="H180" s="163">
        <v>191</v>
      </c>
      <c r="I180" s="163"/>
      <c r="J180" s="163"/>
      <c r="K180" s="163">
        <v>214</v>
      </c>
      <c r="L180" s="163"/>
      <c r="M180" s="163"/>
      <c r="N180" s="163"/>
      <c r="O180" s="163">
        <v>88</v>
      </c>
      <c r="P180" s="163"/>
      <c r="Q180" s="163"/>
      <c r="R180" s="180">
        <f t="shared" si="46"/>
        <v>493</v>
      </c>
    </row>
    <row r="181" s="77" customFormat="1" ht="24.75" customHeight="1" spans="1:18">
      <c r="A181" s="237" t="s">
        <v>242</v>
      </c>
      <c r="B181" s="93" t="s">
        <v>243</v>
      </c>
      <c r="C181" s="95">
        <f t="shared" si="45"/>
        <v>0</v>
      </c>
      <c r="D181" s="162">
        <v>-405</v>
      </c>
      <c r="E181" s="163"/>
      <c r="F181" s="163"/>
      <c r="G181" s="163"/>
      <c r="H181" s="163"/>
      <c r="I181" s="163"/>
      <c r="J181" s="163"/>
      <c r="K181" s="163"/>
      <c r="L181" s="163"/>
      <c r="M181" s="163"/>
      <c r="N181" s="163">
        <v>208</v>
      </c>
      <c r="O181" s="163">
        <v>101</v>
      </c>
      <c r="P181" s="163">
        <v>96</v>
      </c>
      <c r="Q181" s="163"/>
      <c r="R181" s="180">
        <f t="shared" si="46"/>
        <v>405</v>
      </c>
    </row>
    <row r="182" s="77" customFormat="1" ht="24.75" customHeight="1" spans="1:18">
      <c r="A182" s="237" t="s">
        <v>244</v>
      </c>
      <c r="B182" s="93" t="s">
        <v>245</v>
      </c>
      <c r="C182" s="95">
        <f t="shared" si="45"/>
        <v>0</v>
      </c>
      <c r="D182" s="162">
        <v>-40</v>
      </c>
      <c r="E182" s="163"/>
      <c r="F182" s="163"/>
      <c r="G182" s="163"/>
      <c r="H182" s="163"/>
      <c r="I182" s="163"/>
      <c r="J182" s="248">
        <v>40</v>
      </c>
      <c r="K182" s="163"/>
      <c r="L182" s="163"/>
      <c r="M182" s="163"/>
      <c r="N182" s="163"/>
      <c r="O182" s="163"/>
      <c r="P182" s="163"/>
      <c r="Q182" s="163"/>
      <c r="R182" s="180">
        <f t="shared" si="46"/>
        <v>40</v>
      </c>
    </row>
    <row r="183" s="78" customFormat="1" ht="24.75" customHeight="1" spans="1:18">
      <c r="A183" s="249" t="s">
        <v>246</v>
      </c>
      <c r="B183" s="118" t="s">
        <v>247</v>
      </c>
      <c r="C183" s="168">
        <f t="shared" si="45"/>
        <v>0</v>
      </c>
      <c r="D183" s="121">
        <v>-1400</v>
      </c>
      <c r="E183" s="122"/>
      <c r="F183" s="122">
        <v>200</v>
      </c>
      <c r="G183" s="122">
        <v>200</v>
      </c>
      <c r="H183" s="122">
        <v>100</v>
      </c>
      <c r="I183" s="122">
        <v>100</v>
      </c>
      <c r="J183" s="122">
        <v>100</v>
      </c>
      <c r="K183" s="122">
        <v>100</v>
      </c>
      <c r="L183" s="122">
        <v>100</v>
      </c>
      <c r="M183" s="122">
        <v>100</v>
      </c>
      <c r="N183" s="122">
        <v>100</v>
      </c>
      <c r="O183" s="122">
        <v>100</v>
      </c>
      <c r="P183" s="122">
        <v>100</v>
      </c>
      <c r="Q183" s="122">
        <v>100</v>
      </c>
      <c r="R183" s="181">
        <f t="shared" si="46"/>
        <v>1400</v>
      </c>
    </row>
    <row r="184" s="78" customFormat="1" ht="24.75" customHeight="1" spans="1:18">
      <c r="A184" s="249"/>
      <c r="B184" s="118"/>
      <c r="C184" s="168"/>
      <c r="D184" s="121"/>
      <c r="E184" s="122"/>
      <c r="F184" s="122"/>
      <c r="G184" s="122"/>
      <c r="H184" s="122"/>
      <c r="I184" s="122"/>
      <c r="J184" s="122"/>
      <c r="K184" s="122"/>
      <c r="L184" s="122"/>
      <c r="M184" s="122"/>
      <c r="N184" s="122"/>
      <c r="O184" s="122"/>
      <c r="P184" s="122"/>
      <c r="Q184" s="122"/>
      <c r="R184" s="181"/>
    </row>
    <row r="185" s="77" customFormat="1" ht="24.75" customHeight="1" spans="1:18">
      <c r="A185" s="93" t="s">
        <v>248</v>
      </c>
      <c r="B185" s="93"/>
      <c r="C185" s="95">
        <f>SUM(D185:Q185)</f>
        <v>359</v>
      </c>
      <c r="D185" s="162">
        <f>SUM(D186:D187)</f>
        <v>-184</v>
      </c>
      <c r="E185" s="163">
        <f t="shared" ref="E185:R185" si="47">SUM(E186:E187)</f>
        <v>0</v>
      </c>
      <c r="F185" s="163">
        <f t="shared" si="47"/>
        <v>200</v>
      </c>
      <c r="G185" s="163">
        <f t="shared" si="47"/>
        <v>44</v>
      </c>
      <c r="H185" s="163">
        <f t="shared" si="47"/>
        <v>32</v>
      </c>
      <c r="I185" s="163">
        <f t="shared" si="47"/>
        <v>22</v>
      </c>
      <c r="J185" s="163">
        <f t="shared" si="47"/>
        <v>83</v>
      </c>
      <c r="K185" s="163">
        <f t="shared" si="47"/>
        <v>27</v>
      </c>
      <c r="L185" s="163">
        <f t="shared" si="47"/>
        <v>16</v>
      </c>
      <c r="M185" s="163">
        <f t="shared" si="47"/>
        <v>54</v>
      </c>
      <c r="N185" s="163">
        <f t="shared" si="47"/>
        <v>7</v>
      </c>
      <c r="O185" s="163">
        <f t="shared" si="47"/>
        <v>27</v>
      </c>
      <c r="P185" s="163">
        <f t="shared" si="47"/>
        <v>14</v>
      </c>
      <c r="Q185" s="163">
        <f t="shared" si="47"/>
        <v>17</v>
      </c>
      <c r="R185" s="266">
        <f t="shared" si="47"/>
        <v>543</v>
      </c>
    </row>
    <row r="186" s="73" customFormat="1" ht="24.75" customHeight="1" spans="1:18">
      <c r="A186" s="118" t="s">
        <v>249</v>
      </c>
      <c r="B186" s="119"/>
      <c r="C186" s="122">
        <f>SUM(D186:Q186)</f>
        <v>359</v>
      </c>
      <c r="D186" s="111"/>
      <c r="E186" s="168"/>
      <c r="F186" s="122">
        <v>16</v>
      </c>
      <c r="G186" s="122">
        <v>44</v>
      </c>
      <c r="H186" s="122">
        <v>32</v>
      </c>
      <c r="I186" s="122">
        <v>22</v>
      </c>
      <c r="J186" s="122">
        <v>83</v>
      </c>
      <c r="K186" s="122">
        <v>27</v>
      </c>
      <c r="L186" s="122">
        <v>16</v>
      </c>
      <c r="M186" s="122">
        <v>54</v>
      </c>
      <c r="N186" s="122">
        <v>7</v>
      </c>
      <c r="O186" s="122">
        <v>27</v>
      </c>
      <c r="P186" s="122">
        <v>14</v>
      </c>
      <c r="Q186" s="122">
        <v>17</v>
      </c>
      <c r="R186" s="181">
        <f t="shared" ref="R186:R197" si="48">SUM(F186:Q186)</f>
        <v>359</v>
      </c>
    </row>
    <row r="187" s="77" customFormat="1" ht="24.75" customHeight="1" spans="1:18">
      <c r="A187" s="250" t="s">
        <v>250</v>
      </c>
      <c r="B187" s="93" t="s">
        <v>239</v>
      </c>
      <c r="C187" s="95">
        <f>SUM(D187:Q187)</f>
        <v>0</v>
      </c>
      <c r="D187" s="162">
        <v>-184</v>
      </c>
      <c r="E187" s="163"/>
      <c r="F187" s="248">
        <v>184</v>
      </c>
      <c r="G187" s="163"/>
      <c r="H187" s="163"/>
      <c r="I187" s="163"/>
      <c r="J187" s="163"/>
      <c r="K187" s="163"/>
      <c r="L187" s="163"/>
      <c r="M187" s="163"/>
      <c r="N187" s="163"/>
      <c r="O187" s="163"/>
      <c r="P187" s="163"/>
      <c r="Q187" s="163"/>
      <c r="R187" s="180">
        <f t="shared" si="48"/>
        <v>184</v>
      </c>
    </row>
    <row r="188" s="77" customFormat="1" ht="24.75" customHeight="1" spans="1:18">
      <c r="A188" s="250"/>
      <c r="B188" s="93"/>
      <c r="C188" s="95"/>
      <c r="D188" s="162"/>
      <c r="E188" s="163"/>
      <c r="F188" s="248"/>
      <c r="G188" s="163"/>
      <c r="H188" s="163"/>
      <c r="I188" s="163"/>
      <c r="J188" s="163"/>
      <c r="K188" s="163"/>
      <c r="L188" s="163"/>
      <c r="M188" s="163"/>
      <c r="N188" s="163"/>
      <c r="O188" s="163"/>
      <c r="P188" s="163"/>
      <c r="Q188" s="163"/>
      <c r="R188" s="180"/>
    </row>
    <row r="189" s="62" customFormat="1" ht="24.75" customHeight="1" spans="1:18">
      <c r="A189" s="93" t="s">
        <v>251</v>
      </c>
      <c r="B189" s="94"/>
      <c r="C189" s="163" t="e">
        <f t="shared" ref="C189:C197" si="49">SUM(D189:Q189)</f>
        <v>#VALUE!</v>
      </c>
      <c r="D189" s="96" t="e">
        <f t="shared" ref="D189:Q189" si="50">D4-D166</f>
        <v>#VALUE!</v>
      </c>
      <c r="E189" s="95" t="e">
        <f t="shared" si="50"/>
        <v>#VALUE!</v>
      </c>
      <c r="F189" s="95" t="e">
        <f t="shared" si="50"/>
        <v>#VALUE!</v>
      </c>
      <c r="G189" s="142" t="e">
        <f t="shared" si="50"/>
        <v>#VALUE!</v>
      </c>
      <c r="H189" s="142" t="e">
        <f t="shared" si="50"/>
        <v>#VALUE!</v>
      </c>
      <c r="I189" s="260" t="e">
        <f t="shared" si="50"/>
        <v>#VALUE!</v>
      </c>
      <c r="J189" s="260" t="e">
        <f t="shared" si="50"/>
        <v>#VALUE!</v>
      </c>
      <c r="K189" s="260" t="e">
        <f t="shared" si="50"/>
        <v>#VALUE!</v>
      </c>
      <c r="L189" s="260" t="e">
        <f t="shared" si="50"/>
        <v>#VALUE!</v>
      </c>
      <c r="M189" s="142" t="e">
        <f t="shared" si="50"/>
        <v>#VALUE!</v>
      </c>
      <c r="N189" s="142" t="e">
        <f t="shared" si="50"/>
        <v>#VALUE!</v>
      </c>
      <c r="O189" s="142" t="e">
        <f t="shared" si="50"/>
        <v>#VALUE!</v>
      </c>
      <c r="P189" s="142" t="e">
        <f t="shared" si="50"/>
        <v>#VALUE!</v>
      </c>
      <c r="Q189" s="142" t="e">
        <f t="shared" si="50"/>
        <v>#VALUE!</v>
      </c>
      <c r="R189" s="180" t="e">
        <f t="shared" si="48"/>
        <v>#VALUE!</v>
      </c>
    </row>
    <row r="190" s="62" customFormat="1" ht="24.75" customHeight="1" spans="1:18">
      <c r="A190" s="93"/>
      <c r="B190" s="94"/>
      <c r="C190" s="95"/>
      <c r="D190" s="96"/>
      <c r="E190" s="95">
        <v>38923</v>
      </c>
      <c r="F190" s="95">
        <v>615530</v>
      </c>
      <c r="G190" s="95"/>
      <c r="H190" s="95"/>
      <c r="I190" s="95"/>
      <c r="J190" s="95"/>
      <c r="K190" s="95"/>
      <c r="L190" s="95"/>
      <c r="M190" s="95"/>
      <c r="N190" s="95"/>
      <c r="O190" s="95"/>
      <c r="P190" s="95"/>
      <c r="Q190" s="95"/>
      <c r="R190" s="180">
        <f t="shared" si="48"/>
        <v>615530</v>
      </c>
    </row>
    <row r="191" s="62" customFormat="1" ht="24.75" customHeight="1" spans="1:18">
      <c r="A191" s="93" t="s">
        <v>252</v>
      </c>
      <c r="B191" s="94">
        <v>0</v>
      </c>
      <c r="C191" s="95">
        <f t="shared" si="49"/>
        <v>6249851</v>
      </c>
      <c r="D191" s="251">
        <v>470645</v>
      </c>
      <c r="E191" s="251">
        <v>38923</v>
      </c>
      <c r="F191" s="252">
        <v>645530</v>
      </c>
      <c r="G191" s="253">
        <v>1033041</v>
      </c>
      <c r="H191" s="253">
        <v>437464</v>
      </c>
      <c r="I191" s="253">
        <v>384727</v>
      </c>
      <c r="J191" s="253">
        <v>669590</v>
      </c>
      <c r="K191" s="253">
        <v>516698</v>
      </c>
      <c r="L191" s="253">
        <v>521890</v>
      </c>
      <c r="M191" s="253">
        <v>320629</v>
      </c>
      <c r="N191" s="253">
        <v>249297</v>
      </c>
      <c r="O191" s="253">
        <v>393388</v>
      </c>
      <c r="P191" s="253">
        <v>283607</v>
      </c>
      <c r="Q191" s="253">
        <v>284422</v>
      </c>
      <c r="R191" s="180">
        <f t="shared" si="48"/>
        <v>5740283</v>
      </c>
    </row>
    <row r="192" s="62" customFormat="1" ht="24.75" customHeight="1" spans="1:18">
      <c r="A192" s="254"/>
      <c r="B192" s="94"/>
      <c r="C192" s="255"/>
      <c r="D192" s="256"/>
      <c r="E192" s="257"/>
      <c r="F192" s="245"/>
      <c r="G192" s="245"/>
      <c r="H192" s="245"/>
      <c r="I192" s="245"/>
      <c r="J192" s="245"/>
      <c r="K192" s="245"/>
      <c r="L192" s="245"/>
      <c r="M192" s="245"/>
      <c r="N192" s="245"/>
      <c r="O192" s="245"/>
      <c r="P192" s="245"/>
      <c r="Q192" s="245"/>
      <c r="R192" s="180"/>
    </row>
    <row r="193" s="62" customFormat="1" ht="24.75" customHeight="1" spans="1:18">
      <c r="A193" s="93" t="s">
        <v>256</v>
      </c>
      <c r="B193" s="94"/>
      <c r="C193" s="95">
        <f t="shared" si="49"/>
        <v>336075</v>
      </c>
      <c r="D193" s="244">
        <v>304579</v>
      </c>
      <c r="E193" s="268">
        <v>-85862</v>
      </c>
      <c r="F193" s="268">
        <v>84337</v>
      </c>
      <c r="G193" s="269">
        <v>38901</v>
      </c>
      <c r="H193" s="269">
        <v>16173</v>
      </c>
      <c r="I193" s="269">
        <v>-6571</v>
      </c>
      <c r="J193" s="269">
        <v>5048</v>
      </c>
      <c r="K193" s="269">
        <v>-37117</v>
      </c>
      <c r="L193" s="269">
        <v>15107</v>
      </c>
      <c r="M193" s="269">
        <v>-153</v>
      </c>
      <c r="N193" s="269">
        <v>6967</v>
      </c>
      <c r="O193" s="269">
        <v>-15579</v>
      </c>
      <c r="P193" s="269">
        <v>-2324</v>
      </c>
      <c r="Q193" s="269">
        <v>12569</v>
      </c>
      <c r="R193" s="180">
        <f t="shared" si="48"/>
        <v>117358</v>
      </c>
    </row>
    <row r="194" s="62" customFormat="1" ht="24.75" customHeight="1" spans="1:18">
      <c r="A194" s="93"/>
      <c r="B194" s="94"/>
      <c r="C194" s="95">
        <f t="shared" si="49"/>
        <v>0</v>
      </c>
      <c r="D194" s="244"/>
      <c r="E194" s="105"/>
      <c r="F194" s="105"/>
      <c r="G194" s="95"/>
      <c r="H194" s="95"/>
      <c r="I194" s="95"/>
      <c r="J194" s="95"/>
      <c r="K194" s="95"/>
      <c r="L194" s="95"/>
      <c r="M194" s="95"/>
      <c r="N194" s="95"/>
      <c r="O194" s="95"/>
      <c r="P194" s="95"/>
      <c r="Q194" s="95"/>
      <c r="R194" s="180">
        <f t="shared" si="48"/>
        <v>0</v>
      </c>
    </row>
    <row r="195" s="62" customFormat="1" ht="24.75" customHeight="1" spans="1:18">
      <c r="A195" s="93" t="s">
        <v>257</v>
      </c>
      <c r="B195" s="94"/>
      <c r="C195" s="95">
        <f t="shared" si="49"/>
        <v>42627</v>
      </c>
      <c r="D195" s="244">
        <f t="shared" ref="D195:Q195" si="51">SUM(D196:D197)</f>
        <v>0</v>
      </c>
      <c r="E195" s="105">
        <f t="shared" si="51"/>
        <v>0</v>
      </c>
      <c r="F195" s="105">
        <f t="shared" si="51"/>
        <v>10814</v>
      </c>
      <c r="G195" s="95">
        <f t="shared" si="51"/>
        <v>12598</v>
      </c>
      <c r="H195" s="95">
        <f t="shared" si="51"/>
        <v>1326</v>
      </c>
      <c r="I195" s="95">
        <f t="shared" si="51"/>
        <v>1575</v>
      </c>
      <c r="J195" s="95">
        <f t="shared" si="51"/>
        <v>4446</v>
      </c>
      <c r="K195" s="95">
        <f t="shared" si="51"/>
        <v>5827</v>
      </c>
      <c r="L195" s="95">
        <f t="shared" si="51"/>
        <v>1005</v>
      </c>
      <c r="M195" s="95">
        <f t="shared" si="51"/>
        <v>773</v>
      </c>
      <c r="N195" s="95">
        <f t="shared" si="51"/>
        <v>1572</v>
      </c>
      <c r="O195" s="95">
        <f t="shared" si="51"/>
        <v>1716</v>
      </c>
      <c r="P195" s="95">
        <f t="shared" si="51"/>
        <v>522</v>
      </c>
      <c r="Q195" s="95">
        <f t="shared" si="51"/>
        <v>453</v>
      </c>
      <c r="R195" s="180">
        <f t="shared" si="48"/>
        <v>42627</v>
      </c>
    </row>
    <row r="196" s="62" customFormat="1" ht="24.75" customHeight="1" spans="1:18">
      <c r="A196" s="93" t="s">
        <v>217</v>
      </c>
      <c r="B196" s="94" t="s">
        <v>258</v>
      </c>
      <c r="C196" s="95">
        <f t="shared" si="49"/>
        <v>42268</v>
      </c>
      <c r="D196" s="244"/>
      <c r="E196" s="105"/>
      <c r="F196" s="105">
        <v>10798</v>
      </c>
      <c r="G196" s="95">
        <v>12554</v>
      </c>
      <c r="H196" s="95">
        <v>1294</v>
      </c>
      <c r="I196" s="95">
        <v>1553</v>
      </c>
      <c r="J196" s="95">
        <v>4363</v>
      </c>
      <c r="K196" s="95">
        <v>5800</v>
      </c>
      <c r="L196" s="95">
        <v>989</v>
      </c>
      <c r="M196" s="95">
        <v>719</v>
      </c>
      <c r="N196" s="95">
        <v>1565</v>
      </c>
      <c r="O196" s="95">
        <v>1689</v>
      </c>
      <c r="P196" s="95">
        <v>508</v>
      </c>
      <c r="Q196" s="95">
        <v>436</v>
      </c>
      <c r="R196" s="180">
        <f t="shared" si="48"/>
        <v>42268</v>
      </c>
    </row>
    <row r="197" s="77" customFormat="1" ht="24.75" customHeight="1" spans="1:18">
      <c r="A197" s="93" t="s">
        <v>259</v>
      </c>
      <c r="B197" s="94"/>
      <c r="C197" s="95">
        <f t="shared" si="49"/>
        <v>359</v>
      </c>
      <c r="D197" s="270"/>
      <c r="E197" s="271"/>
      <c r="F197" s="271">
        <v>16</v>
      </c>
      <c r="G197" s="163">
        <v>44</v>
      </c>
      <c r="H197" s="163">
        <v>32</v>
      </c>
      <c r="I197" s="163">
        <v>22</v>
      </c>
      <c r="J197" s="163">
        <v>83</v>
      </c>
      <c r="K197" s="163">
        <v>27</v>
      </c>
      <c r="L197" s="163">
        <v>16</v>
      </c>
      <c r="M197" s="163">
        <v>54</v>
      </c>
      <c r="N197" s="163">
        <v>7</v>
      </c>
      <c r="O197" s="163">
        <v>27</v>
      </c>
      <c r="P197" s="163">
        <v>14</v>
      </c>
      <c r="Q197" s="163">
        <v>17</v>
      </c>
      <c r="R197" s="180">
        <f t="shared" si="48"/>
        <v>359</v>
      </c>
    </row>
    <row r="198" s="77" customFormat="1" ht="24.75" customHeight="1" spans="1:18">
      <c r="A198" s="93"/>
      <c r="B198" s="93"/>
      <c r="C198" s="95"/>
      <c r="D198" s="272"/>
      <c r="E198" s="271"/>
      <c r="F198" s="271"/>
      <c r="G198" s="163"/>
      <c r="H198" s="163"/>
      <c r="I198" s="163"/>
      <c r="J198" s="163"/>
      <c r="K198" s="163"/>
      <c r="L198" s="163"/>
      <c r="M198" s="163"/>
      <c r="N198" s="163"/>
      <c r="O198" s="163"/>
      <c r="P198" s="163"/>
      <c r="Q198" s="163"/>
      <c r="R198" s="180"/>
    </row>
    <row r="199" s="62" customFormat="1" ht="24.75" customHeight="1" spans="1:18">
      <c r="A199" s="93" t="s">
        <v>260</v>
      </c>
      <c r="B199" s="94"/>
      <c r="C199" s="255" t="e">
        <f t="shared" ref="C199:Q199" si="52">C191-C189-C195</f>
        <v>#VALUE!</v>
      </c>
      <c r="D199" s="268" t="e">
        <f t="shared" si="52"/>
        <v>#VALUE!</v>
      </c>
      <c r="E199" s="268" t="e">
        <f t="shared" si="52"/>
        <v>#VALUE!</v>
      </c>
      <c r="F199" s="268" t="e">
        <f t="shared" si="52"/>
        <v>#VALUE!</v>
      </c>
      <c r="G199" s="255" t="e">
        <f t="shared" si="52"/>
        <v>#VALUE!</v>
      </c>
      <c r="H199" s="255" t="e">
        <f t="shared" si="52"/>
        <v>#VALUE!</v>
      </c>
      <c r="I199" s="255" t="e">
        <f t="shared" si="52"/>
        <v>#VALUE!</v>
      </c>
      <c r="J199" s="255" t="e">
        <f t="shared" si="52"/>
        <v>#VALUE!</v>
      </c>
      <c r="K199" s="255" t="e">
        <f t="shared" si="52"/>
        <v>#VALUE!</v>
      </c>
      <c r="L199" s="255" t="e">
        <f t="shared" si="52"/>
        <v>#VALUE!</v>
      </c>
      <c r="M199" s="255" t="e">
        <f t="shared" si="52"/>
        <v>#VALUE!</v>
      </c>
      <c r="N199" s="255" t="e">
        <f t="shared" si="52"/>
        <v>#VALUE!</v>
      </c>
      <c r="O199" s="255" t="e">
        <f t="shared" si="52"/>
        <v>#VALUE!</v>
      </c>
      <c r="P199" s="255" t="e">
        <f t="shared" si="52"/>
        <v>#VALUE!</v>
      </c>
      <c r="Q199" s="255" t="e">
        <f t="shared" si="52"/>
        <v>#VALUE!</v>
      </c>
      <c r="R199" s="180" t="e">
        <f t="shared" ref="R199:R212" si="53">SUM(F199:Q199)</f>
        <v>#VALUE!</v>
      </c>
    </row>
    <row r="200" s="62" customFormat="1" ht="24.75" customHeight="1" spans="1:18">
      <c r="A200" s="93" t="s">
        <v>271</v>
      </c>
      <c r="B200" s="94"/>
      <c r="C200" s="255" t="e">
        <f t="shared" ref="C200:C208" si="54">SUM(D200:Q200)</f>
        <v>#VALUE!</v>
      </c>
      <c r="D200" s="273" t="e">
        <f t="shared" ref="D200:Q200" si="55">D199-D201</f>
        <v>#VALUE!</v>
      </c>
      <c r="E200" s="273" t="e">
        <f t="shared" si="55"/>
        <v>#VALUE!</v>
      </c>
      <c r="F200" s="273" t="e">
        <f t="shared" si="55"/>
        <v>#VALUE!</v>
      </c>
      <c r="G200" s="257" t="e">
        <f t="shared" si="55"/>
        <v>#VALUE!</v>
      </c>
      <c r="H200" s="257" t="e">
        <f t="shared" si="55"/>
        <v>#VALUE!</v>
      </c>
      <c r="I200" s="257" t="e">
        <f t="shared" si="55"/>
        <v>#VALUE!</v>
      </c>
      <c r="J200" s="257" t="e">
        <f t="shared" si="55"/>
        <v>#VALUE!</v>
      </c>
      <c r="K200" s="257" t="e">
        <f t="shared" si="55"/>
        <v>#VALUE!</v>
      </c>
      <c r="L200" s="257" t="e">
        <f t="shared" si="55"/>
        <v>#VALUE!</v>
      </c>
      <c r="M200" s="257" t="e">
        <f t="shared" si="55"/>
        <v>#VALUE!</v>
      </c>
      <c r="N200" s="257" t="e">
        <f t="shared" si="55"/>
        <v>#VALUE!</v>
      </c>
      <c r="O200" s="257" t="e">
        <f t="shared" si="55"/>
        <v>#VALUE!</v>
      </c>
      <c r="P200" s="257" t="e">
        <f t="shared" si="55"/>
        <v>#VALUE!</v>
      </c>
      <c r="Q200" s="257" t="e">
        <f t="shared" si="55"/>
        <v>#VALUE!</v>
      </c>
      <c r="R200" s="180" t="e">
        <f t="shared" si="53"/>
        <v>#VALUE!</v>
      </c>
    </row>
    <row r="201" s="62" customFormat="1" ht="24.75" customHeight="1" spans="1:18">
      <c r="A201" s="93" t="s">
        <v>272</v>
      </c>
      <c r="B201" s="94"/>
      <c r="C201" s="95">
        <f t="shared" si="54"/>
        <v>336075</v>
      </c>
      <c r="D201" s="244">
        <v>304579</v>
      </c>
      <c r="E201" s="268">
        <v>-85862</v>
      </c>
      <c r="F201" s="268">
        <v>84337</v>
      </c>
      <c r="G201" s="269">
        <v>38901</v>
      </c>
      <c r="H201" s="269">
        <v>16173</v>
      </c>
      <c r="I201" s="269">
        <v>-6571</v>
      </c>
      <c r="J201" s="269">
        <v>5048</v>
      </c>
      <c r="K201" s="269">
        <v>-37117</v>
      </c>
      <c r="L201" s="269">
        <v>15107</v>
      </c>
      <c r="M201" s="269">
        <v>-153</v>
      </c>
      <c r="N201" s="269">
        <v>6967</v>
      </c>
      <c r="O201" s="269">
        <v>-15579</v>
      </c>
      <c r="P201" s="269">
        <v>-2324</v>
      </c>
      <c r="Q201" s="269">
        <v>12569</v>
      </c>
      <c r="R201" s="180"/>
    </row>
    <row r="202" s="62" customFormat="1" ht="24.75" customHeight="1" spans="1:18">
      <c r="A202" s="93"/>
      <c r="B202" s="94"/>
      <c r="C202" s="163"/>
      <c r="D202" s="96"/>
      <c r="E202" s="95"/>
      <c r="F202" s="95"/>
      <c r="G202" s="95"/>
      <c r="H202" s="95"/>
      <c r="I202" s="95"/>
      <c r="J202" s="95"/>
      <c r="K202" s="95"/>
      <c r="L202" s="95"/>
      <c r="M202" s="95"/>
      <c r="N202" s="95"/>
      <c r="O202" s="95"/>
      <c r="P202" s="95"/>
      <c r="Q202" s="95"/>
      <c r="R202" s="180"/>
    </row>
    <row r="203" s="62" customFormat="1" ht="24.75" customHeight="1" spans="1:18">
      <c r="A203" s="93" t="s">
        <v>261</v>
      </c>
      <c r="B203" s="94"/>
      <c r="C203" s="163">
        <f t="shared" ref="C203:Q203" si="56">C204+C210</f>
        <v>1192000</v>
      </c>
      <c r="D203" s="96">
        <f t="shared" si="56"/>
        <v>22000</v>
      </c>
      <c r="E203" s="95">
        <f t="shared" si="56"/>
        <v>0</v>
      </c>
      <c r="F203" s="95">
        <f t="shared" si="56"/>
        <v>269860</v>
      </c>
      <c r="G203" s="95">
        <f t="shared" si="56"/>
        <v>126583</v>
      </c>
      <c r="H203" s="95">
        <f t="shared" si="56"/>
        <v>86837</v>
      </c>
      <c r="I203" s="95">
        <f t="shared" si="56"/>
        <v>64230</v>
      </c>
      <c r="J203" s="95">
        <f t="shared" si="56"/>
        <v>27725</v>
      </c>
      <c r="K203" s="95">
        <f t="shared" si="56"/>
        <v>81030</v>
      </c>
      <c r="L203" s="95">
        <f t="shared" si="56"/>
        <v>214100</v>
      </c>
      <c r="M203" s="95">
        <f t="shared" si="56"/>
        <v>59530</v>
      </c>
      <c r="N203" s="95">
        <f t="shared" si="56"/>
        <v>45505</v>
      </c>
      <c r="O203" s="95">
        <f t="shared" si="56"/>
        <v>54680</v>
      </c>
      <c r="P203" s="95">
        <f t="shared" si="56"/>
        <v>95860</v>
      </c>
      <c r="Q203" s="95">
        <f t="shared" si="56"/>
        <v>44060</v>
      </c>
      <c r="R203" s="180">
        <f t="shared" si="53"/>
        <v>1170000</v>
      </c>
    </row>
    <row r="204" s="62" customFormat="1" ht="24.75" customHeight="1" spans="1:18">
      <c r="A204" s="93" t="s">
        <v>262</v>
      </c>
      <c r="B204" s="94"/>
      <c r="C204" s="163">
        <f t="shared" ref="C204:Q204" si="57">C205+C206</f>
        <v>351000</v>
      </c>
      <c r="D204" s="162">
        <f t="shared" si="57"/>
        <v>22000</v>
      </c>
      <c r="E204" s="163">
        <f t="shared" si="57"/>
        <v>0</v>
      </c>
      <c r="F204" s="163">
        <f t="shared" si="57"/>
        <v>147860</v>
      </c>
      <c r="G204" s="163">
        <f t="shared" si="57"/>
        <v>22583</v>
      </c>
      <c r="H204" s="163">
        <f t="shared" si="57"/>
        <v>19837</v>
      </c>
      <c r="I204" s="163">
        <f t="shared" si="57"/>
        <v>14230</v>
      </c>
      <c r="J204" s="163">
        <f t="shared" si="57"/>
        <v>21725</v>
      </c>
      <c r="K204" s="163">
        <f t="shared" si="57"/>
        <v>18030</v>
      </c>
      <c r="L204" s="163">
        <f t="shared" si="57"/>
        <v>20100</v>
      </c>
      <c r="M204" s="163">
        <f t="shared" si="57"/>
        <v>12530</v>
      </c>
      <c r="N204" s="163">
        <f t="shared" si="57"/>
        <v>19505</v>
      </c>
      <c r="O204" s="163">
        <f t="shared" si="57"/>
        <v>12680</v>
      </c>
      <c r="P204" s="163">
        <f t="shared" si="57"/>
        <v>15860</v>
      </c>
      <c r="Q204" s="163">
        <f t="shared" si="57"/>
        <v>4060</v>
      </c>
      <c r="R204" s="180">
        <f t="shared" si="53"/>
        <v>329000</v>
      </c>
    </row>
    <row r="205" s="62" customFormat="1" ht="24.75" customHeight="1" spans="1:18">
      <c r="A205" s="93" t="s">
        <v>263</v>
      </c>
      <c r="B205" s="94"/>
      <c r="C205" s="163">
        <f t="shared" si="54"/>
        <v>296000</v>
      </c>
      <c r="D205" s="274">
        <v>22000</v>
      </c>
      <c r="E205" s="275"/>
      <c r="F205" s="275">
        <v>139660</v>
      </c>
      <c r="G205" s="275">
        <v>11083</v>
      </c>
      <c r="H205" s="275">
        <v>14737</v>
      </c>
      <c r="I205" s="275">
        <v>10630</v>
      </c>
      <c r="J205" s="275">
        <v>11725</v>
      </c>
      <c r="K205" s="275">
        <v>12830</v>
      </c>
      <c r="L205" s="275">
        <v>17100</v>
      </c>
      <c r="M205" s="275">
        <v>9830</v>
      </c>
      <c r="N205" s="275">
        <v>15505</v>
      </c>
      <c r="O205" s="275">
        <v>10980</v>
      </c>
      <c r="P205" s="275">
        <v>15860</v>
      </c>
      <c r="Q205" s="275">
        <v>4060</v>
      </c>
      <c r="R205" s="180">
        <f t="shared" si="53"/>
        <v>274000</v>
      </c>
    </row>
    <row r="206" s="62" customFormat="1" ht="24.75" customHeight="1" spans="1:18">
      <c r="A206" s="93" t="s">
        <v>264</v>
      </c>
      <c r="B206" s="94"/>
      <c r="C206" s="163">
        <f t="shared" si="54"/>
        <v>55000</v>
      </c>
      <c r="D206" s="276">
        <f t="shared" ref="D206:Q206" si="58">SUM(D207:D208)</f>
        <v>0</v>
      </c>
      <c r="E206" s="275">
        <v>0</v>
      </c>
      <c r="F206" s="275">
        <f t="shared" si="58"/>
        <v>8200</v>
      </c>
      <c r="G206" s="275">
        <f t="shared" si="58"/>
        <v>11500</v>
      </c>
      <c r="H206" s="275">
        <f t="shared" si="58"/>
        <v>5100</v>
      </c>
      <c r="I206" s="275">
        <f t="shared" si="58"/>
        <v>3600</v>
      </c>
      <c r="J206" s="275">
        <f t="shared" si="58"/>
        <v>10000</v>
      </c>
      <c r="K206" s="275">
        <f t="shared" si="58"/>
        <v>5200</v>
      </c>
      <c r="L206" s="275">
        <f t="shared" si="58"/>
        <v>3000</v>
      </c>
      <c r="M206" s="275">
        <f t="shared" si="58"/>
        <v>2700</v>
      </c>
      <c r="N206" s="275">
        <f t="shared" si="58"/>
        <v>4000</v>
      </c>
      <c r="O206" s="275">
        <f t="shared" si="58"/>
        <v>1700</v>
      </c>
      <c r="P206" s="275">
        <f t="shared" si="58"/>
        <v>0</v>
      </c>
      <c r="Q206" s="275">
        <f t="shared" si="58"/>
        <v>0</v>
      </c>
      <c r="R206" s="180">
        <f t="shared" si="53"/>
        <v>55000</v>
      </c>
    </row>
    <row r="207" s="62" customFormat="1" ht="24.75" customHeight="1" spans="1:18">
      <c r="A207" s="277" t="s">
        <v>265</v>
      </c>
      <c r="B207" s="94"/>
      <c r="C207" s="163">
        <f t="shared" si="54"/>
        <v>55000</v>
      </c>
      <c r="D207" s="276"/>
      <c r="E207" s="275">
        <v>0</v>
      </c>
      <c r="F207" s="182">
        <v>8200</v>
      </c>
      <c r="G207" s="182">
        <v>11500</v>
      </c>
      <c r="H207" s="182">
        <v>5100</v>
      </c>
      <c r="I207" s="182">
        <v>3600</v>
      </c>
      <c r="J207" s="182">
        <v>10000</v>
      </c>
      <c r="K207" s="182">
        <v>5200</v>
      </c>
      <c r="L207" s="182">
        <v>3000</v>
      </c>
      <c r="M207" s="182">
        <v>2700</v>
      </c>
      <c r="N207" s="182">
        <v>4000</v>
      </c>
      <c r="O207" s="182">
        <v>1700</v>
      </c>
      <c r="P207" s="182">
        <v>0</v>
      </c>
      <c r="Q207" s="182">
        <v>0</v>
      </c>
      <c r="R207" s="180">
        <f t="shared" si="53"/>
        <v>55000</v>
      </c>
    </row>
    <row r="208" s="62" customFormat="1" ht="24.75" customHeight="1" spans="1:18">
      <c r="A208" s="278" t="s">
        <v>266</v>
      </c>
      <c r="B208" s="94"/>
      <c r="C208" s="163">
        <f t="shared" si="54"/>
        <v>0</v>
      </c>
      <c r="D208" s="276"/>
      <c r="E208" s="275"/>
      <c r="F208" s="275"/>
      <c r="G208" s="275"/>
      <c r="H208" s="275"/>
      <c r="I208" s="275"/>
      <c r="J208" s="275"/>
      <c r="K208" s="275"/>
      <c r="L208" s="275"/>
      <c r="M208" s="275"/>
      <c r="N208" s="275"/>
      <c r="O208" s="275"/>
      <c r="P208" s="275"/>
      <c r="Q208" s="275"/>
      <c r="R208" s="180">
        <f t="shared" si="53"/>
        <v>0</v>
      </c>
    </row>
    <row r="209" s="62" customFormat="1" ht="24.75" customHeight="1" spans="1:18">
      <c r="A209" s="93" t="s">
        <v>267</v>
      </c>
      <c r="B209" s="94"/>
      <c r="C209" s="163"/>
      <c r="D209" s="276"/>
      <c r="E209" s="275"/>
      <c r="F209" s="275"/>
      <c r="G209" s="275"/>
      <c r="H209" s="275"/>
      <c r="I209" s="275"/>
      <c r="J209" s="275"/>
      <c r="K209" s="275"/>
      <c r="L209" s="275"/>
      <c r="M209" s="275"/>
      <c r="N209" s="275"/>
      <c r="O209" s="275"/>
      <c r="P209" s="275"/>
      <c r="Q209" s="275"/>
      <c r="R209" s="180">
        <f t="shared" si="53"/>
        <v>0</v>
      </c>
    </row>
    <row r="210" s="62" customFormat="1" ht="24.75" customHeight="1" spans="1:18">
      <c r="A210" s="93" t="s">
        <v>268</v>
      </c>
      <c r="B210" s="94"/>
      <c r="C210" s="163">
        <f>SUM(D210:Q210)</f>
        <v>841000</v>
      </c>
      <c r="D210" s="96">
        <f t="shared" ref="D210:Q210" si="59">SUM(D211:D212)</f>
        <v>0</v>
      </c>
      <c r="E210" s="95">
        <f t="shared" si="59"/>
        <v>0</v>
      </c>
      <c r="F210" s="95">
        <f t="shared" si="59"/>
        <v>122000</v>
      </c>
      <c r="G210" s="142">
        <f t="shared" si="59"/>
        <v>104000</v>
      </c>
      <c r="H210" s="142">
        <f t="shared" si="59"/>
        <v>67000</v>
      </c>
      <c r="I210" s="142">
        <f t="shared" si="59"/>
        <v>50000</v>
      </c>
      <c r="J210" s="142">
        <f t="shared" si="59"/>
        <v>6000</v>
      </c>
      <c r="K210" s="142">
        <f t="shared" si="59"/>
        <v>63000</v>
      </c>
      <c r="L210" s="142">
        <f t="shared" si="59"/>
        <v>194000</v>
      </c>
      <c r="M210" s="142">
        <f t="shared" si="59"/>
        <v>47000</v>
      </c>
      <c r="N210" s="142">
        <f t="shared" si="59"/>
        <v>26000</v>
      </c>
      <c r="O210" s="142">
        <f t="shared" si="59"/>
        <v>42000</v>
      </c>
      <c r="P210" s="142">
        <f t="shared" si="59"/>
        <v>80000</v>
      </c>
      <c r="Q210" s="142">
        <f t="shared" si="59"/>
        <v>40000</v>
      </c>
      <c r="R210" s="180">
        <f t="shared" si="53"/>
        <v>841000</v>
      </c>
    </row>
    <row r="211" s="62" customFormat="1" ht="24.75" customHeight="1" spans="1:18">
      <c r="A211" s="93" t="s">
        <v>269</v>
      </c>
      <c r="B211" s="94"/>
      <c r="C211" s="163">
        <f>SUM(D211:Q211)</f>
        <v>815000</v>
      </c>
      <c r="D211" s="96"/>
      <c r="E211" s="95"/>
      <c r="F211" s="182">
        <v>96000</v>
      </c>
      <c r="G211" s="182">
        <v>104000</v>
      </c>
      <c r="H211" s="182">
        <v>67000</v>
      </c>
      <c r="I211" s="182">
        <v>50000</v>
      </c>
      <c r="J211" s="182">
        <v>6000</v>
      </c>
      <c r="K211" s="182">
        <v>63000</v>
      </c>
      <c r="L211" s="182">
        <v>194000</v>
      </c>
      <c r="M211" s="182">
        <v>47000</v>
      </c>
      <c r="N211" s="182">
        <v>26000</v>
      </c>
      <c r="O211" s="182">
        <v>42000</v>
      </c>
      <c r="P211" s="182">
        <v>80000</v>
      </c>
      <c r="Q211" s="182">
        <v>40000</v>
      </c>
      <c r="R211" s="180">
        <f t="shared" si="53"/>
        <v>815000</v>
      </c>
    </row>
    <row r="212" s="62" customFormat="1" ht="24.75" customHeight="1" spans="1:18">
      <c r="A212" s="93" t="s">
        <v>270</v>
      </c>
      <c r="B212" s="279"/>
      <c r="C212" s="163">
        <f>SUM(D212:Q212)</f>
        <v>26000</v>
      </c>
      <c r="D212" s="96"/>
      <c r="E212" s="95"/>
      <c r="F212" s="182">
        <v>26000</v>
      </c>
      <c r="G212" s="142"/>
      <c r="H212" s="142"/>
      <c r="I212" s="142"/>
      <c r="J212" s="142"/>
      <c r="K212" s="142"/>
      <c r="L212" s="142"/>
      <c r="M212" s="142"/>
      <c r="N212" s="142"/>
      <c r="O212" s="142"/>
      <c r="P212" s="142"/>
      <c r="Q212" s="142"/>
      <c r="R212" s="180">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69444444444444" right="0.169444444444444" top="0.379861111111111" bottom="0.419444444444444" header="0.3" footer="0.3"/>
  <pageSetup paperSize="8"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1"/>
  <sheetViews>
    <sheetView showZeros="0" workbookViewId="0">
      <selection activeCell="D5" sqref="D5:D6"/>
    </sheetView>
  </sheetViews>
  <sheetFormatPr defaultColWidth="6.875" defaultRowHeight="13.5" outlineLevelCol="7"/>
  <cols>
    <col min="1" max="1" width="10.125" style="34" customWidth="1"/>
    <col min="2" max="2" width="20.875" style="34" customWidth="1"/>
    <col min="3" max="3" width="17.25" style="34" customWidth="1"/>
    <col min="4" max="6" width="17.375" style="34" customWidth="1"/>
    <col min="7" max="7" width="25.75" style="34" customWidth="1"/>
    <col min="8" max="12" width="12.75" style="34" customWidth="1"/>
    <col min="13" max="16384" width="6.875" style="34"/>
  </cols>
  <sheetData>
    <row r="1" ht="18" customHeight="1"/>
    <row r="2" ht="18.75" customHeight="1" spans="1:8">
      <c r="A2" s="3" t="s">
        <v>273</v>
      </c>
      <c r="B2" s="3"/>
      <c r="C2" s="3"/>
      <c r="D2" s="3"/>
      <c r="E2" s="3"/>
      <c r="F2" s="3"/>
      <c r="G2" s="3"/>
      <c r="H2" s="3"/>
    </row>
    <row r="3" ht="12.75" customHeight="1"/>
    <row r="4" ht="27.75" customHeight="1" spans="1:8">
      <c r="A4" s="4"/>
      <c r="B4" s="4"/>
      <c r="C4" s="5"/>
      <c r="D4" s="5"/>
      <c r="E4" s="5"/>
      <c r="F4" s="5"/>
      <c r="G4" s="5"/>
      <c r="H4" s="6" t="s">
        <v>2</v>
      </c>
    </row>
    <row r="5" ht="21" customHeight="1" spans="1:8">
      <c r="A5" s="7" t="s">
        <v>274</v>
      </c>
      <c r="B5" s="8" t="s">
        <v>275</v>
      </c>
      <c r="C5" s="8" t="s">
        <v>276</v>
      </c>
      <c r="D5" s="8" t="s">
        <v>277</v>
      </c>
      <c r="E5" s="10" t="s">
        <v>278</v>
      </c>
      <c r="F5" s="9" t="s">
        <v>279</v>
      </c>
      <c r="G5" s="35" t="s">
        <v>280</v>
      </c>
      <c r="H5" s="55" t="s">
        <v>8</v>
      </c>
    </row>
    <row r="6" ht="24" customHeight="1" spans="1:8">
      <c r="A6" s="10"/>
      <c r="B6" s="11"/>
      <c r="C6" s="11"/>
      <c r="D6" s="11"/>
      <c r="E6" s="56"/>
      <c r="F6" s="57"/>
      <c r="G6" s="36"/>
      <c r="H6" s="58"/>
    </row>
    <row r="7" s="54" customFormat="1" ht="28" customHeight="1" spans="1:8">
      <c r="A7" s="22" t="s">
        <v>5</v>
      </c>
      <c r="B7" s="23"/>
      <c r="C7" s="22"/>
      <c r="D7" s="22"/>
      <c r="E7" s="24"/>
      <c r="F7" s="22"/>
      <c r="G7" s="22"/>
      <c r="H7" s="59">
        <f>H8+H22+H25+H28+H33+H46+H52+H63+H72+H87+H96+H134+H142+H151+H161+H164+H169+H174+H177+H185</f>
        <v>119205</v>
      </c>
    </row>
    <row r="8" s="54" customFormat="1" ht="28" customHeight="1" spans="1:8">
      <c r="A8" s="22" t="s">
        <v>281</v>
      </c>
      <c r="B8" s="23" t="s">
        <v>282</v>
      </c>
      <c r="C8" s="22"/>
      <c r="D8" s="22"/>
      <c r="E8" s="24"/>
      <c r="F8" s="22"/>
      <c r="G8" s="22"/>
      <c r="H8" s="60">
        <f>H9+H13+H15+H17+H20</f>
        <v>1332</v>
      </c>
    </row>
    <row r="9" s="54" customFormat="1" ht="28" customHeight="1" spans="1:8">
      <c r="A9" s="22" t="s">
        <v>283</v>
      </c>
      <c r="B9" s="23" t="s">
        <v>284</v>
      </c>
      <c r="C9" s="22"/>
      <c r="D9" s="22"/>
      <c r="E9" s="24"/>
      <c r="F9" s="22"/>
      <c r="G9" s="22"/>
      <c r="H9" s="60">
        <f>SUM(H10:H12)</f>
        <v>50</v>
      </c>
    </row>
    <row r="10" s="54" customFormat="1" ht="28" customHeight="1" spans="1:8">
      <c r="A10" s="22" t="s">
        <v>285</v>
      </c>
      <c r="B10" s="23" t="s">
        <v>286</v>
      </c>
      <c r="C10" s="22" t="s">
        <v>287</v>
      </c>
      <c r="D10" s="22" t="s">
        <v>288</v>
      </c>
      <c r="E10" s="24">
        <v>44386.5401041667</v>
      </c>
      <c r="F10" s="22" t="s">
        <v>289</v>
      </c>
      <c r="G10" s="22" t="s">
        <v>290</v>
      </c>
      <c r="H10" s="60">
        <v>50</v>
      </c>
    </row>
    <row r="11" s="54" customFormat="1" ht="28" customHeight="1" spans="1:8">
      <c r="A11" s="22" t="s">
        <v>285</v>
      </c>
      <c r="B11" s="23" t="s">
        <v>286</v>
      </c>
      <c r="C11" s="22" t="s">
        <v>291</v>
      </c>
      <c r="D11" s="22" t="s">
        <v>292</v>
      </c>
      <c r="E11" s="24">
        <v>44488.4190509259</v>
      </c>
      <c r="F11" s="22" t="s">
        <v>289</v>
      </c>
      <c r="G11" s="22" t="s">
        <v>293</v>
      </c>
      <c r="H11" s="60">
        <v>0</v>
      </c>
    </row>
    <row r="12" s="54" customFormat="1" ht="28" customHeight="1" spans="1:8">
      <c r="A12" s="22" t="s">
        <v>285</v>
      </c>
      <c r="B12" s="23" t="s">
        <v>286</v>
      </c>
      <c r="C12" s="22" t="s">
        <v>294</v>
      </c>
      <c r="D12" s="22" t="s">
        <v>295</v>
      </c>
      <c r="E12" s="24">
        <v>44543.7495717593</v>
      </c>
      <c r="F12" s="22" t="s">
        <v>289</v>
      </c>
      <c r="G12" s="22" t="s">
        <v>296</v>
      </c>
      <c r="H12" s="60">
        <v>0</v>
      </c>
    </row>
    <row r="13" s="54" customFormat="1" ht="28" customHeight="1" spans="1:8">
      <c r="A13" s="22" t="s">
        <v>297</v>
      </c>
      <c r="B13" s="23" t="s">
        <v>298</v>
      </c>
      <c r="C13" s="22"/>
      <c r="D13" s="22"/>
      <c r="E13" s="24"/>
      <c r="F13" s="22"/>
      <c r="G13" s="22"/>
      <c r="H13" s="60">
        <f>SUM(H14)</f>
        <v>0</v>
      </c>
    </row>
    <row r="14" s="54" customFormat="1" ht="28" customHeight="1" spans="1:8">
      <c r="A14" s="22" t="s">
        <v>299</v>
      </c>
      <c r="B14" s="23" t="s">
        <v>300</v>
      </c>
      <c r="C14" s="22" t="s">
        <v>301</v>
      </c>
      <c r="D14" s="22" t="s">
        <v>302</v>
      </c>
      <c r="E14" s="24">
        <v>44337.5569907407</v>
      </c>
      <c r="F14" s="22" t="s">
        <v>289</v>
      </c>
      <c r="G14" s="22" t="s">
        <v>303</v>
      </c>
      <c r="H14" s="60">
        <v>0</v>
      </c>
    </row>
    <row r="15" s="54" customFormat="1" ht="28" customHeight="1" spans="1:8">
      <c r="A15" s="22" t="s">
        <v>304</v>
      </c>
      <c r="B15" s="23" t="s">
        <v>305</v>
      </c>
      <c r="C15" s="22"/>
      <c r="D15" s="22"/>
      <c r="E15" s="24"/>
      <c r="F15" s="22"/>
      <c r="G15" s="22"/>
      <c r="H15" s="60">
        <f>SUM(H16)</f>
        <v>108</v>
      </c>
    </row>
    <row r="16" s="54" customFormat="1" ht="28" customHeight="1" spans="1:8">
      <c r="A16" s="22" t="s">
        <v>306</v>
      </c>
      <c r="B16" s="23" t="s">
        <v>307</v>
      </c>
      <c r="C16" s="22" t="s">
        <v>308</v>
      </c>
      <c r="D16" s="22" t="s">
        <v>309</v>
      </c>
      <c r="E16" s="24">
        <v>44267.7412152778</v>
      </c>
      <c r="F16" s="22" t="s">
        <v>289</v>
      </c>
      <c r="G16" s="22" t="s">
        <v>310</v>
      </c>
      <c r="H16" s="60">
        <v>108</v>
      </c>
    </row>
    <row r="17" s="54" customFormat="1" ht="28" customHeight="1" spans="1:8">
      <c r="A17" s="22" t="s">
        <v>311</v>
      </c>
      <c r="B17" s="23" t="s">
        <v>312</v>
      </c>
      <c r="C17" s="22"/>
      <c r="D17" s="22"/>
      <c r="E17" s="24"/>
      <c r="F17" s="22"/>
      <c r="G17" s="22"/>
      <c r="H17" s="60">
        <f>SUM(H18:H19)</f>
        <v>0</v>
      </c>
    </row>
    <row r="18" s="54" customFormat="1" ht="28" customHeight="1" spans="1:8">
      <c r="A18" s="22" t="s">
        <v>313</v>
      </c>
      <c r="B18" s="23" t="s">
        <v>314</v>
      </c>
      <c r="C18" s="22" t="s">
        <v>315</v>
      </c>
      <c r="D18" s="22" t="s">
        <v>316</v>
      </c>
      <c r="E18" s="24">
        <v>44200.4527662037</v>
      </c>
      <c r="F18" s="22" t="s">
        <v>289</v>
      </c>
      <c r="G18" s="22" t="s">
        <v>317</v>
      </c>
      <c r="H18" s="60">
        <v>0</v>
      </c>
    </row>
    <row r="19" s="54" customFormat="1" ht="28" customHeight="1" spans="1:8">
      <c r="A19" s="22" t="s">
        <v>318</v>
      </c>
      <c r="B19" s="23" t="s">
        <v>319</v>
      </c>
      <c r="C19" s="22" t="s">
        <v>320</v>
      </c>
      <c r="D19" s="22" t="s">
        <v>321</v>
      </c>
      <c r="E19" s="24">
        <v>44369.7637037037</v>
      </c>
      <c r="F19" s="22" t="s">
        <v>289</v>
      </c>
      <c r="G19" s="22" t="s">
        <v>317</v>
      </c>
      <c r="H19" s="60">
        <v>0</v>
      </c>
    </row>
    <row r="20" s="54" customFormat="1" ht="28" customHeight="1" spans="1:8">
      <c r="A20" s="22" t="s">
        <v>322</v>
      </c>
      <c r="B20" s="23" t="s">
        <v>323</v>
      </c>
      <c r="C20" s="22"/>
      <c r="D20" s="22"/>
      <c r="E20" s="24"/>
      <c r="F20" s="22"/>
      <c r="G20" s="22"/>
      <c r="H20" s="60">
        <f>SUM(H21)</f>
        <v>1174</v>
      </c>
    </row>
    <row r="21" s="54" customFormat="1" ht="28" customHeight="1" spans="1:8">
      <c r="A21" s="22" t="s">
        <v>324</v>
      </c>
      <c r="B21" s="23" t="s">
        <v>325</v>
      </c>
      <c r="C21" s="22" t="s">
        <v>326</v>
      </c>
      <c r="D21" s="22" t="s">
        <v>327</v>
      </c>
      <c r="E21" s="24">
        <v>44491.6884722222</v>
      </c>
      <c r="F21" s="22" t="s">
        <v>289</v>
      </c>
      <c r="G21" s="22" t="s">
        <v>328</v>
      </c>
      <c r="H21" s="60">
        <v>1174</v>
      </c>
    </row>
    <row r="22" s="54" customFormat="1" ht="28" customHeight="1" spans="1:8">
      <c r="A22" s="22" t="s">
        <v>329</v>
      </c>
      <c r="B22" s="23" t="s">
        <v>330</v>
      </c>
      <c r="C22" s="22"/>
      <c r="D22" s="22"/>
      <c r="E22" s="24"/>
      <c r="F22" s="22"/>
      <c r="G22" s="22"/>
      <c r="H22" s="60">
        <f>H23</f>
        <v>0</v>
      </c>
    </row>
    <row r="23" s="54" customFormat="1" ht="28" customHeight="1" spans="1:8">
      <c r="A23" s="22" t="s">
        <v>331</v>
      </c>
      <c r="B23" s="23" t="s">
        <v>332</v>
      </c>
      <c r="C23" s="22"/>
      <c r="D23" s="22"/>
      <c r="E23" s="24"/>
      <c r="F23" s="22"/>
      <c r="G23" s="22"/>
      <c r="H23" s="60">
        <f>H24</f>
        <v>0</v>
      </c>
    </row>
    <row r="24" s="54" customFormat="1" ht="28" customHeight="1" spans="1:8">
      <c r="A24" s="22" t="s">
        <v>333</v>
      </c>
      <c r="B24" s="23" t="s">
        <v>334</v>
      </c>
      <c r="C24" s="22" t="s">
        <v>335</v>
      </c>
      <c r="D24" s="22" t="s">
        <v>336</v>
      </c>
      <c r="E24" s="24">
        <v>44200.7643865741</v>
      </c>
      <c r="F24" s="22" t="s">
        <v>289</v>
      </c>
      <c r="G24" s="22" t="s">
        <v>337</v>
      </c>
      <c r="H24" s="60">
        <v>0</v>
      </c>
    </row>
    <row r="25" s="54" customFormat="1" ht="28" customHeight="1" spans="1:8">
      <c r="A25" s="22" t="s">
        <v>338</v>
      </c>
      <c r="B25" s="23" t="s">
        <v>339</v>
      </c>
      <c r="C25" s="22"/>
      <c r="D25" s="22"/>
      <c r="E25" s="24"/>
      <c r="F25" s="22"/>
      <c r="G25" s="22"/>
      <c r="H25" s="60">
        <f>H26</f>
        <v>24</v>
      </c>
    </row>
    <row r="26" s="54" customFormat="1" ht="28" customHeight="1" spans="1:8">
      <c r="A26" s="22" t="s">
        <v>340</v>
      </c>
      <c r="B26" s="23" t="s">
        <v>341</v>
      </c>
      <c r="C26" s="22"/>
      <c r="D26" s="22"/>
      <c r="E26" s="24"/>
      <c r="F26" s="22"/>
      <c r="G26" s="22"/>
      <c r="H26" s="60">
        <f>H27</f>
        <v>24</v>
      </c>
    </row>
    <row r="27" s="54" customFormat="1" ht="28" customHeight="1" spans="1:8">
      <c r="A27" s="22" t="s">
        <v>342</v>
      </c>
      <c r="B27" s="23" t="s">
        <v>343</v>
      </c>
      <c r="C27" s="22" t="s">
        <v>308</v>
      </c>
      <c r="D27" s="22" t="s">
        <v>344</v>
      </c>
      <c r="E27" s="24">
        <v>44272.6489814815</v>
      </c>
      <c r="F27" s="22" t="s">
        <v>289</v>
      </c>
      <c r="G27" s="22" t="s">
        <v>345</v>
      </c>
      <c r="H27" s="60">
        <v>24</v>
      </c>
    </row>
    <row r="28" s="54" customFormat="1" ht="28" customHeight="1" spans="1:8">
      <c r="A28" s="22" t="s">
        <v>346</v>
      </c>
      <c r="B28" s="23" t="s">
        <v>347</v>
      </c>
      <c r="C28" s="22"/>
      <c r="D28" s="22"/>
      <c r="E28" s="24"/>
      <c r="F28" s="22"/>
      <c r="G28" s="22"/>
      <c r="H28" s="60">
        <f>H29+H31</f>
        <v>15000</v>
      </c>
    </row>
    <row r="29" s="54" customFormat="1" ht="28" customHeight="1" spans="1:8">
      <c r="A29" s="22" t="s">
        <v>340</v>
      </c>
      <c r="B29" s="23" t="s">
        <v>348</v>
      </c>
      <c r="C29" s="22"/>
      <c r="D29" s="22"/>
      <c r="E29" s="24"/>
      <c r="F29" s="22"/>
      <c r="G29" s="22"/>
      <c r="H29" s="60">
        <f>H30</f>
        <v>11000</v>
      </c>
    </row>
    <row r="30" s="54" customFormat="1" ht="28" customHeight="1" spans="1:8">
      <c r="A30" s="22" t="s">
        <v>349</v>
      </c>
      <c r="B30" s="23" t="s">
        <v>350</v>
      </c>
      <c r="C30" s="22" t="s">
        <v>326</v>
      </c>
      <c r="D30" s="22" t="s">
        <v>327</v>
      </c>
      <c r="E30" s="24">
        <v>44491.691875</v>
      </c>
      <c r="F30" s="22" t="s">
        <v>289</v>
      </c>
      <c r="G30" s="22" t="s">
        <v>328</v>
      </c>
      <c r="H30" s="60">
        <v>11000</v>
      </c>
    </row>
    <row r="31" s="54" customFormat="1" ht="28" customHeight="1" spans="1:8">
      <c r="A31" s="22" t="s">
        <v>322</v>
      </c>
      <c r="B31" s="23" t="s">
        <v>351</v>
      </c>
      <c r="C31" s="22"/>
      <c r="D31" s="22"/>
      <c r="E31" s="24"/>
      <c r="F31" s="22"/>
      <c r="G31" s="22"/>
      <c r="H31" s="60">
        <f>H32</f>
        <v>4000</v>
      </c>
    </row>
    <row r="32" s="54" customFormat="1" ht="28" customHeight="1" spans="1:8">
      <c r="A32" s="22" t="s">
        <v>352</v>
      </c>
      <c r="B32" s="23" t="s">
        <v>353</v>
      </c>
      <c r="C32" s="22" t="s">
        <v>354</v>
      </c>
      <c r="D32" s="22" t="s">
        <v>355</v>
      </c>
      <c r="E32" s="24">
        <v>44405.5228240741</v>
      </c>
      <c r="F32" s="22" t="s">
        <v>289</v>
      </c>
      <c r="G32" s="22" t="s">
        <v>356</v>
      </c>
      <c r="H32" s="60">
        <v>4000</v>
      </c>
    </row>
    <row r="33" s="54" customFormat="1" ht="28" customHeight="1" spans="1:8">
      <c r="A33" s="22" t="s">
        <v>357</v>
      </c>
      <c r="B33" s="23" t="s">
        <v>358</v>
      </c>
      <c r="C33" s="22"/>
      <c r="D33" s="22"/>
      <c r="E33" s="24"/>
      <c r="F33" s="22"/>
      <c r="G33" s="22"/>
      <c r="H33" s="60">
        <f>H34+H40+H42+H44</f>
        <v>5</v>
      </c>
    </row>
    <row r="34" s="54" customFormat="1" ht="28" customHeight="1" spans="1:8">
      <c r="A34" s="22" t="s">
        <v>340</v>
      </c>
      <c r="B34" s="23" t="s">
        <v>359</v>
      </c>
      <c r="C34" s="22"/>
      <c r="D34" s="22"/>
      <c r="E34" s="24"/>
      <c r="F34" s="22"/>
      <c r="G34" s="22"/>
      <c r="H34" s="60">
        <f>SUM(H35:H39)</f>
        <v>0</v>
      </c>
    </row>
    <row r="35" s="54" customFormat="1" ht="28" customHeight="1" spans="1:8">
      <c r="A35" s="22" t="s">
        <v>360</v>
      </c>
      <c r="B35" s="23" t="s">
        <v>361</v>
      </c>
      <c r="C35" s="22" t="s">
        <v>362</v>
      </c>
      <c r="D35" s="22" t="s">
        <v>363</v>
      </c>
      <c r="E35" s="24">
        <v>44414.7712037037</v>
      </c>
      <c r="F35" s="22" t="s">
        <v>289</v>
      </c>
      <c r="G35" s="22" t="s">
        <v>364</v>
      </c>
      <c r="H35" s="60">
        <v>0</v>
      </c>
    </row>
    <row r="36" s="54" customFormat="1" ht="28" customHeight="1" spans="1:8">
      <c r="A36" s="22" t="s">
        <v>360</v>
      </c>
      <c r="B36" s="23" t="s">
        <v>361</v>
      </c>
      <c r="C36" s="22" t="s">
        <v>365</v>
      </c>
      <c r="D36" s="22" t="s">
        <v>366</v>
      </c>
      <c r="E36" s="24">
        <v>44348.4818865741</v>
      </c>
      <c r="F36" s="22" t="s">
        <v>289</v>
      </c>
      <c r="G36" s="22" t="s">
        <v>367</v>
      </c>
      <c r="H36" s="60">
        <v>0</v>
      </c>
    </row>
    <row r="37" s="54" customFormat="1" ht="28" customHeight="1" spans="1:8">
      <c r="A37" s="22" t="s">
        <v>360</v>
      </c>
      <c r="B37" s="23" t="s">
        <v>361</v>
      </c>
      <c r="C37" s="22" t="s">
        <v>365</v>
      </c>
      <c r="D37" s="22" t="s">
        <v>366</v>
      </c>
      <c r="E37" s="24">
        <v>44348.4795486111</v>
      </c>
      <c r="F37" s="22" t="s">
        <v>289</v>
      </c>
      <c r="G37" s="22" t="s">
        <v>368</v>
      </c>
      <c r="H37" s="60">
        <v>0</v>
      </c>
    </row>
    <row r="38" s="54" customFormat="1" ht="28" customHeight="1" spans="1:8">
      <c r="A38" s="22" t="s">
        <v>360</v>
      </c>
      <c r="B38" s="23" t="s">
        <v>361</v>
      </c>
      <c r="C38" s="22" t="s">
        <v>365</v>
      </c>
      <c r="D38" s="22" t="s">
        <v>366</v>
      </c>
      <c r="E38" s="24">
        <v>44348.4721527778</v>
      </c>
      <c r="F38" s="22" t="s">
        <v>289</v>
      </c>
      <c r="G38" s="22" t="s">
        <v>369</v>
      </c>
      <c r="H38" s="60">
        <v>0</v>
      </c>
    </row>
    <row r="39" s="54" customFormat="1" ht="28" customHeight="1" spans="1:8">
      <c r="A39" s="22" t="s">
        <v>360</v>
      </c>
      <c r="B39" s="23" t="s">
        <v>361</v>
      </c>
      <c r="C39" s="22" t="s">
        <v>362</v>
      </c>
      <c r="D39" s="22" t="s">
        <v>363</v>
      </c>
      <c r="E39" s="24">
        <v>44414.7764583333</v>
      </c>
      <c r="F39" s="22" t="s">
        <v>289</v>
      </c>
      <c r="G39" s="22" t="s">
        <v>370</v>
      </c>
      <c r="H39" s="60">
        <v>0</v>
      </c>
    </row>
    <row r="40" s="54" customFormat="1" ht="28" customHeight="1" spans="1:8">
      <c r="A40" s="22" t="s">
        <v>283</v>
      </c>
      <c r="B40" s="23" t="s">
        <v>371</v>
      </c>
      <c r="C40" s="22"/>
      <c r="D40" s="22"/>
      <c r="E40" s="24"/>
      <c r="F40" s="22"/>
      <c r="G40" s="22"/>
      <c r="H40" s="60">
        <f>H41</f>
        <v>5</v>
      </c>
    </row>
    <row r="41" s="54" customFormat="1" ht="28" customHeight="1" spans="1:8">
      <c r="A41" s="22" t="s">
        <v>372</v>
      </c>
      <c r="B41" s="23" t="s">
        <v>373</v>
      </c>
      <c r="C41" s="22" t="s">
        <v>362</v>
      </c>
      <c r="D41" s="22" t="s">
        <v>363</v>
      </c>
      <c r="E41" s="24">
        <v>44414.7622916667</v>
      </c>
      <c r="F41" s="22" t="s">
        <v>289</v>
      </c>
      <c r="G41" s="22" t="s">
        <v>374</v>
      </c>
      <c r="H41" s="60">
        <v>5</v>
      </c>
    </row>
    <row r="42" s="54" customFormat="1" ht="28" customHeight="1" spans="1:8">
      <c r="A42" s="22" t="s">
        <v>375</v>
      </c>
      <c r="B42" s="23" t="s">
        <v>376</v>
      </c>
      <c r="C42" s="22"/>
      <c r="D42" s="22"/>
      <c r="E42" s="24"/>
      <c r="F42" s="22"/>
      <c r="G42" s="22"/>
      <c r="H42" s="60">
        <f>H43</f>
        <v>0</v>
      </c>
    </row>
    <row r="43" s="54" customFormat="1" ht="28" customHeight="1" spans="1:8">
      <c r="A43" s="22" t="s">
        <v>377</v>
      </c>
      <c r="B43" s="23" t="s">
        <v>378</v>
      </c>
      <c r="C43" s="22" t="s">
        <v>362</v>
      </c>
      <c r="D43" s="22" t="s">
        <v>363</v>
      </c>
      <c r="E43" s="24">
        <v>44414.7808101852</v>
      </c>
      <c r="F43" s="22" t="s">
        <v>289</v>
      </c>
      <c r="G43" s="22" t="s">
        <v>379</v>
      </c>
      <c r="H43" s="60">
        <v>0</v>
      </c>
    </row>
    <row r="44" s="54" customFormat="1" ht="28" customHeight="1" spans="1:8">
      <c r="A44" s="22" t="s">
        <v>380</v>
      </c>
      <c r="B44" s="23" t="s">
        <v>381</v>
      </c>
      <c r="C44" s="22"/>
      <c r="D44" s="22"/>
      <c r="E44" s="24"/>
      <c r="F44" s="22"/>
      <c r="G44" s="22"/>
      <c r="H44" s="60">
        <f>H45</f>
        <v>0</v>
      </c>
    </row>
    <row r="45" s="54" customFormat="1" ht="28" customHeight="1" spans="1:8">
      <c r="A45" s="22" t="s">
        <v>382</v>
      </c>
      <c r="B45" s="23" t="s">
        <v>383</v>
      </c>
      <c r="C45" s="22" t="s">
        <v>362</v>
      </c>
      <c r="D45" s="22" t="s">
        <v>363</v>
      </c>
      <c r="E45" s="24">
        <v>44414.7787615741</v>
      </c>
      <c r="F45" s="22" t="s">
        <v>289</v>
      </c>
      <c r="G45" s="22" t="s">
        <v>384</v>
      </c>
      <c r="H45" s="60">
        <v>0</v>
      </c>
    </row>
    <row r="46" s="54" customFormat="1" ht="28" customHeight="1" spans="1:8">
      <c r="A46" s="22" t="s">
        <v>385</v>
      </c>
      <c r="B46" s="23" t="s">
        <v>386</v>
      </c>
      <c r="C46" s="22"/>
      <c r="D46" s="22"/>
      <c r="E46" s="24"/>
      <c r="F46" s="22"/>
      <c r="G46" s="22"/>
      <c r="H46" s="60">
        <f>H47+H50</f>
        <v>2000</v>
      </c>
    </row>
    <row r="47" s="54" customFormat="1" ht="28" customHeight="1" spans="1:8">
      <c r="A47" s="22" t="s">
        <v>387</v>
      </c>
      <c r="B47" s="23" t="s">
        <v>388</v>
      </c>
      <c r="C47" s="22"/>
      <c r="D47" s="22"/>
      <c r="E47" s="24"/>
      <c r="F47" s="22"/>
      <c r="G47" s="22"/>
      <c r="H47" s="60">
        <f>SUM(H48:H49)</f>
        <v>2000</v>
      </c>
    </row>
    <row r="48" s="54" customFormat="1" ht="28" customHeight="1" spans="1:8">
      <c r="A48" s="22" t="s">
        <v>389</v>
      </c>
      <c r="B48" s="23" t="s">
        <v>390</v>
      </c>
      <c r="C48" s="22" t="s">
        <v>326</v>
      </c>
      <c r="D48" s="22" t="s">
        <v>327</v>
      </c>
      <c r="E48" s="24">
        <v>44491.6968287037</v>
      </c>
      <c r="F48" s="22" t="s">
        <v>289</v>
      </c>
      <c r="G48" s="22" t="s">
        <v>328</v>
      </c>
      <c r="H48" s="60">
        <v>0</v>
      </c>
    </row>
    <row r="49" s="54" customFormat="1" ht="28" customHeight="1" spans="1:8">
      <c r="A49" s="22" t="s">
        <v>391</v>
      </c>
      <c r="B49" s="23" t="s">
        <v>392</v>
      </c>
      <c r="C49" s="22" t="s">
        <v>393</v>
      </c>
      <c r="D49" s="22" t="s">
        <v>394</v>
      </c>
      <c r="E49" s="24">
        <v>44405.8384490741</v>
      </c>
      <c r="F49" s="22" t="s">
        <v>289</v>
      </c>
      <c r="G49" s="22" t="s">
        <v>395</v>
      </c>
      <c r="H49" s="60">
        <v>2000</v>
      </c>
    </row>
    <row r="50" s="54" customFormat="1" ht="28" customHeight="1" spans="1:8">
      <c r="A50" s="22" t="s">
        <v>322</v>
      </c>
      <c r="B50" s="23" t="s">
        <v>396</v>
      </c>
      <c r="C50" s="22"/>
      <c r="D50" s="22"/>
      <c r="E50" s="24"/>
      <c r="F50" s="22"/>
      <c r="G50" s="22"/>
      <c r="H50" s="60">
        <f>H51</f>
        <v>0</v>
      </c>
    </row>
    <row r="51" s="54" customFormat="1" ht="28" customHeight="1" spans="1:8">
      <c r="A51" s="22" t="s">
        <v>397</v>
      </c>
      <c r="B51" s="23" t="s">
        <v>398</v>
      </c>
      <c r="C51" s="22" t="s">
        <v>399</v>
      </c>
      <c r="D51" s="22" t="s">
        <v>400</v>
      </c>
      <c r="E51" s="24">
        <v>44413.5280324074</v>
      </c>
      <c r="F51" s="22" t="s">
        <v>289</v>
      </c>
      <c r="G51" s="22" t="s">
        <v>401</v>
      </c>
      <c r="H51" s="60">
        <v>0</v>
      </c>
    </row>
    <row r="52" s="54" customFormat="1" ht="28" customHeight="1" spans="1:8">
      <c r="A52" s="22" t="s">
        <v>402</v>
      </c>
      <c r="B52" s="23" t="s">
        <v>403</v>
      </c>
      <c r="C52" s="22"/>
      <c r="D52" s="22"/>
      <c r="E52" s="24"/>
      <c r="F52" s="22"/>
      <c r="G52" s="22"/>
      <c r="H52" s="60">
        <f>H53+H57+H59+H61</f>
        <v>3158</v>
      </c>
    </row>
    <row r="53" s="54" customFormat="1" ht="28" customHeight="1" spans="1:8">
      <c r="A53" s="22" t="s">
        <v>387</v>
      </c>
      <c r="B53" s="23" t="s">
        <v>404</v>
      </c>
      <c r="C53" s="22"/>
      <c r="D53" s="22"/>
      <c r="E53" s="24"/>
      <c r="F53" s="22"/>
      <c r="G53" s="22"/>
      <c r="H53" s="60">
        <f>SUM(H54:H56)</f>
        <v>8</v>
      </c>
    </row>
    <row r="54" s="54" customFormat="1" ht="28" customHeight="1" spans="1:8">
      <c r="A54" s="22" t="s">
        <v>405</v>
      </c>
      <c r="B54" s="23" t="s">
        <v>406</v>
      </c>
      <c r="C54" s="22" t="s">
        <v>407</v>
      </c>
      <c r="D54" s="22" t="s">
        <v>408</v>
      </c>
      <c r="E54" s="24">
        <v>44211.742962963</v>
      </c>
      <c r="F54" s="22" t="s">
        <v>289</v>
      </c>
      <c r="G54" s="22" t="s">
        <v>409</v>
      </c>
      <c r="H54" s="60">
        <v>2</v>
      </c>
    </row>
    <row r="55" s="54" customFormat="1" ht="28" customHeight="1" spans="1:8">
      <c r="A55" s="22" t="s">
        <v>405</v>
      </c>
      <c r="B55" s="23" t="s">
        <v>406</v>
      </c>
      <c r="C55" s="22" t="s">
        <v>410</v>
      </c>
      <c r="D55" s="22" t="s">
        <v>411</v>
      </c>
      <c r="E55" s="24">
        <v>44211.742962963</v>
      </c>
      <c r="F55" s="22" t="s">
        <v>289</v>
      </c>
      <c r="G55" s="22" t="s">
        <v>412</v>
      </c>
      <c r="H55" s="60">
        <v>4</v>
      </c>
    </row>
    <row r="56" s="54" customFormat="1" ht="28" customHeight="1" spans="1:8">
      <c r="A56" s="22" t="s">
        <v>405</v>
      </c>
      <c r="B56" s="23" t="s">
        <v>406</v>
      </c>
      <c r="C56" s="22" t="s">
        <v>413</v>
      </c>
      <c r="D56" s="22" t="s">
        <v>414</v>
      </c>
      <c r="E56" s="24">
        <v>44211.742962963</v>
      </c>
      <c r="F56" s="22" t="s">
        <v>289</v>
      </c>
      <c r="G56" s="22" t="s">
        <v>415</v>
      </c>
      <c r="H56" s="60">
        <v>2</v>
      </c>
    </row>
    <row r="57" s="54" customFormat="1" ht="28" customHeight="1" spans="1:8">
      <c r="A57" s="22" t="s">
        <v>416</v>
      </c>
      <c r="B57" s="23" t="s">
        <v>417</v>
      </c>
      <c r="C57" s="22"/>
      <c r="D57" s="22"/>
      <c r="E57" s="24"/>
      <c r="F57" s="22"/>
      <c r="G57" s="22"/>
      <c r="H57" s="60">
        <f>SUM(H58)</f>
        <v>0</v>
      </c>
    </row>
    <row r="58" s="54" customFormat="1" ht="28" customHeight="1" spans="1:8">
      <c r="A58" s="22" t="s">
        <v>418</v>
      </c>
      <c r="B58" s="23" t="s">
        <v>419</v>
      </c>
      <c r="C58" s="22" t="s">
        <v>420</v>
      </c>
      <c r="D58" s="22" t="s">
        <v>421</v>
      </c>
      <c r="E58" s="24">
        <v>44499.7198032407</v>
      </c>
      <c r="F58" s="22" t="s">
        <v>289</v>
      </c>
      <c r="G58" s="22" t="s">
        <v>422</v>
      </c>
      <c r="H58" s="60">
        <v>0</v>
      </c>
    </row>
    <row r="59" s="54" customFormat="1" ht="28" customHeight="1" spans="1:8">
      <c r="A59" s="22" t="s">
        <v>423</v>
      </c>
      <c r="B59" s="23" t="s">
        <v>424</v>
      </c>
      <c r="C59" s="22"/>
      <c r="D59" s="22"/>
      <c r="E59" s="24"/>
      <c r="F59" s="22"/>
      <c r="G59" s="22"/>
      <c r="H59" s="60">
        <f>H60</f>
        <v>3150</v>
      </c>
    </row>
    <row r="60" s="54" customFormat="1" ht="28" customHeight="1" spans="1:8">
      <c r="A60" s="22" t="s">
        <v>425</v>
      </c>
      <c r="B60" s="23" t="s">
        <v>426</v>
      </c>
      <c r="C60" s="22" t="s">
        <v>420</v>
      </c>
      <c r="D60" s="22" t="s">
        <v>421</v>
      </c>
      <c r="E60" s="24">
        <v>44499.7198032407</v>
      </c>
      <c r="F60" s="22" t="s">
        <v>289</v>
      </c>
      <c r="G60" s="22" t="s">
        <v>422</v>
      </c>
      <c r="H60" s="60">
        <v>3150</v>
      </c>
    </row>
    <row r="61" s="54" customFormat="1" ht="28" customHeight="1" spans="1:8">
      <c r="A61" s="22" t="s">
        <v>427</v>
      </c>
      <c r="B61" s="23" t="s">
        <v>428</v>
      </c>
      <c r="C61" s="22"/>
      <c r="D61" s="22"/>
      <c r="E61" s="24"/>
      <c r="F61" s="22"/>
      <c r="G61" s="22"/>
      <c r="H61" s="60">
        <f>H62</f>
        <v>0</v>
      </c>
    </row>
    <row r="62" s="54" customFormat="1" ht="28" customHeight="1" spans="1:8">
      <c r="A62" s="22" t="s">
        <v>429</v>
      </c>
      <c r="B62" s="23" t="s">
        <v>430</v>
      </c>
      <c r="C62" s="22" t="s">
        <v>431</v>
      </c>
      <c r="D62" s="22" t="s">
        <v>432</v>
      </c>
      <c r="E62" s="24">
        <v>44523.7721990741</v>
      </c>
      <c r="F62" s="22" t="s">
        <v>289</v>
      </c>
      <c r="G62" s="22" t="s">
        <v>433</v>
      </c>
      <c r="H62" s="60">
        <v>0</v>
      </c>
    </row>
    <row r="63" s="54" customFormat="1" ht="28" customHeight="1" spans="1:8">
      <c r="A63" s="22" t="s">
        <v>434</v>
      </c>
      <c r="B63" s="23" t="s">
        <v>435</v>
      </c>
      <c r="C63" s="22"/>
      <c r="D63" s="22"/>
      <c r="E63" s="24"/>
      <c r="F63" s="22"/>
      <c r="G63" s="22"/>
      <c r="H63" s="60">
        <f>H64+H66+H70</f>
        <v>1440</v>
      </c>
    </row>
    <row r="64" s="54" customFormat="1" ht="28" customHeight="1" spans="1:8">
      <c r="A64" s="22" t="s">
        <v>340</v>
      </c>
      <c r="B64" s="23" t="s">
        <v>436</v>
      </c>
      <c r="C64" s="22"/>
      <c r="D64" s="22"/>
      <c r="E64" s="24"/>
      <c r="F64" s="22"/>
      <c r="G64" s="22"/>
      <c r="H64" s="60">
        <f>H65</f>
        <v>0</v>
      </c>
    </row>
    <row r="65" s="54" customFormat="1" ht="28" customHeight="1" spans="1:8">
      <c r="A65" s="22" t="s">
        <v>437</v>
      </c>
      <c r="B65" s="23" t="s">
        <v>438</v>
      </c>
      <c r="C65" s="22" t="s">
        <v>439</v>
      </c>
      <c r="D65" s="22" t="s">
        <v>440</v>
      </c>
      <c r="E65" s="24">
        <v>44499.5099305556</v>
      </c>
      <c r="F65" s="22" t="s">
        <v>289</v>
      </c>
      <c r="G65" s="22" t="s">
        <v>441</v>
      </c>
      <c r="H65" s="60">
        <v>0</v>
      </c>
    </row>
    <row r="66" s="54" customFormat="1" ht="28" customHeight="1" spans="1:8">
      <c r="A66" s="22" t="s">
        <v>283</v>
      </c>
      <c r="B66" s="23" t="s">
        <v>442</v>
      </c>
      <c r="C66" s="22"/>
      <c r="D66" s="22"/>
      <c r="E66" s="24"/>
      <c r="F66" s="22"/>
      <c r="G66" s="22"/>
      <c r="H66" s="60">
        <f>SUM(H67:H69)</f>
        <v>440</v>
      </c>
    </row>
    <row r="67" s="54" customFormat="1" ht="28" customHeight="1" spans="1:8">
      <c r="A67" s="22" t="s">
        <v>443</v>
      </c>
      <c r="B67" s="23" t="s">
        <v>444</v>
      </c>
      <c r="C67" s="22" t="s">
        <v>445</v>
      </c>
      <c r="D67" s="22" t="s">
        <v>446</v>
      </c>
      <c r="E67" s="24">
        <v>44442.4316782407</v>
      </c>
      <c r="F67" s="22" t="s">
        <v>289</v>
      </c>
      <c r="G67" s="22" t="s">
        <v>447</v>
      </c>
      <c r="H67" s="60">
        <v>0</v>
      </c>
    </row>
    <row r="68" s="54" customFormat="1" ht="28" customHeight="1" spans="1:8">
      <c r="A68" s="22" t="s">
        <v>448</v>
      </c>
      <c r="B68" s="23" t="s">
        <v>449</v>
      </c>
      <c r="C68" s="22" t="s">
        <v>450</v>
      </c>
      <c r="D68" s="22" t="s">
        <v>451</v>
      </c>
      <c r="E68" s="24">
        <v>44200.6296412037</v>
      </c>
      <c r="F68" s="22" t="s">
        <v>289</v>
      </c>
      <c r="G68" s="22" t="s">
        <v>452</v>
      </c>
      <c r="H68" s="60">
        <v>323</v>
      </c>
    </row>
    <row r="69" s="54" customFormat="1" ht="28" customHeight="1" spans="1:8">
      <c r="A69" s="22" t="s">
        <v>448</v>
      </c>
      <c r="B69" s="23" t="s">
        <v>449</v>
      </c>
      <c r="C69" s="22" t="s">
        <v>453</v>
      </c>
      <c r="D69" s="22" t="s">
        <v>454</v>
      </c>
      <c r="E69" s="24">
        <v>44457.7665856481</v>
      </c>
      <c r="F69" s="22" t="s">
        <v>289</v>
      </c>
      <c r="G69" s="22" t="s">
        <v>455</v>
      </c>
      <c r="H69" s="60">
        <v>117</v>
      </c>
    </row>
    <row r="70" s="54" customFormat="1" ht="28" customHeight="1" spans="1:8">
      <c r="A70" s="22" t="s">
        <v>322</v>
      </c>
      <c r="B70" s="23" t="s">
        <v>456</v>
      </c>
      <c r="C70" s="22"/>
      <c r="D70" s="22"/>
      <c r="E70" s="24"/>
      <c r="F70" s="22"/>
      <c r="G70" s="22"/>
      <c r="H70" s="60">
        <f>H71</f>
        <v>1000</v>
      </c>
    </row>
    <row r="71" s="54" customFormat="1" ht="28" customHeight="1" spans="1:8">
      <c r="A71" s="22" t="s">
        <v>457</v>
      </c>
      <c r="B71" s="23" t="s">
        <v>458</v>
      </c>
      <c r="C71" s="22" t="s">
        <v>459</v>
      </c>
      <c r="D71" s="22" t="s">
        <v>460</v>
      </c>
      <c r="E71" s="24">
        <v>44417.4746527778</v>
      </c>
      <c r="F71" s="22" t="s">
        <v>289</v>
      </c>
      <c r="G71" s="22" t="s">
        <v>461</v>
      </c>
      <c r="H71" s="60">
        <v>1000</v>
      </c>
    </row>
    <row r="72" s="54" customFormat="1" ht="28" customHeight="1" spans="1:8">
      <c r="A72" s="22" t="s">
        <v>462</v>
      </c>
      <c r="B72" s="23" t="s">
        <v>463</v>
      </c>
      <c r="C72" s="22"/>
      <c r="D72" s="22"/>
      <c r="E72" s="24"/>
      <c r="F72" s="22"/>
      <c r="G72" s="22"/>
      <c r="H72" s="60">
        <f>H73+H77+H81+H83+H85</f>
        <v>1891</v>
      </c>
    </row>
    <row r="73" s="54" customFormat="1" ht="28" customHeight="1" spans="1:8">
      <c r="A73" s="22" t="s">
        <v>464</v>
      </c>
      <c r="B73" s="23" t="s">
        <v>465</v>
      </c>
      <c r="C73" s="22"/>
      <c r="D73" s="22"/>
      <c r="E73" s="24"/>
      <c r="F73" s="22"/>
      <c r="G73" s="22"/>
      <c r="H73" s="60">
        <f>SUM(H74:H76)</f>
        <v>1000</v>
      </c>
    </row>
    <row r="74" s="54" customFormat="1" ht="28" customHeight="1" spans="1:8">
      <c r="A74" s="22" t="s">
        <v>466</v>
      </c>
      <c r="B74" s="23" t="s">
        <v>467</v>
      </c>
      <c r="C74" s="22" t="s">
        <v>468</v>
      </c>
      <c r="D74" s="22" t="s">
        <v>469</v>
      </c>
      <c r="E74" s="24">
        <v>44200.501875</v>
      </c>
      <c r="F74" s="22" t="s">
        <v>289</v>
      </c>
      <c r="G74" s="22" t="s">
        <v>470</v>
      </c>
      <c r="H74" s="60">
        <v>1000</v>
      </c>
    </row>
    <row r="75" s="54" customFormat="1" ht="28" customHeight="1" spans="1:8">
      <c r="A75" s="22" t="s">
        <v>466</v>
      </c>
      <c r="B75" s="23" t="s">
        <v>467</v>
      </c>
      <c r="C75" s="22" t="s">
        <v>471</v>
      </c>
      <c r="D75" s="22" t="s">
        <v>472</v>
      </c>
      <c r="E75" s="24">
        <v>44200.449837963</v>
      </c>
      <c r="F75" s="22" t="s">
        <v>289</v>
      </c>
      <c r="G75" s="22" t="s">
        <v>473</v>
      </c>
      <c r="H75" s="60">
        <v>0</v>
      </c>
    </row>
    <row r="76" s="54" customFormat="1" ht="28" customHeight="1" spans="1:8">
      <c r="A76" s="22" t="s">
        <v>474</v>
      </c>
      <c r="B76" s="23" t="s">
        <v>475</v>
      </c>
      <c r="C76" s="22" t="s">
        <v>476</v>
      </c>
      <c r="D76" s="22" t="s">
        <v>477</v>
      </c>
      <c r="E76" s="24">
        <v>44414.8738541667</v>
      </c>
      <c r="F76" s="22" t="s">
        <v>289</v>
      </c>
      <c r="G76" s="22" t="s">
        <v>478</v>
      </c>
      <c r="H76" s="60">
        <v>0</v>
      </c>
    </row>
    <row r="77" s="54" customFormat="1" ht="28" customHeight="1" spans="1:8">
      <c r="A77" s="22" t="s">
        <v>283</v>
      </c>
      <c r="B77" s="23" t="s">
        <v>479</v>
      </c>
      <c r="C77" s="22"/>
      <c r="D77" s="22"/>
      <c r="E77" s="24"/>
      <c r="F77" s="22"/>
      <c r="G77" s="22"/>
      <c r="H77" s="60">
        <f>SUM(H78:H80)</f>
        <v>110</v>
      </c>
    </row>
    <row r="78" s="54" customFormat="1" ht="28" customHeight="1" spans="1:8">
      <c r="A78" s="22" t="s">
        <v>480</v>
      </c>
      <c r="B78" s="23" t="s">
        <v>481</v>
      </c>
      <c r="C78" s="22" t="s">
        <v>482</v>
      </c>
      <c r="D78" s="22" t="s">
        <v>483</v>
      </c>
      <c r="E78" s="24">
        <v>44407.4483217593</v>
      </c>
      <c r="F78" s="22" t="s">
        <v>289</v>
      </c>
      <c r="G78" s="22" t="s">
        <v>484</v>
      </c>
      <c r="H78" s="60">
        <v>78</v>
      </c>
    </row>
    <row r="79" s="54" customFormat="1" ht="28" customHeight="1" spans="1:8">
      <c r="A79" s="22" t="s">
        <v>480</v>
      </c>
      <c r="B79" s="23" t="s">
        <v>481</v>
      </c>
      <c r="C79" s="22" t="s">
        <v>485</v>
      </c>
      <c r="D79" s="22" t="s">
        <v>486</v>
      </c>
      <c r="E79" s="24">
        <v>44372.4201041667</v>
      </c>
      <c r="F79" s="22" t="s">
        <v>289</v>
      </c>
      <c r="G79" s="22" t="s">
        <v>487</v>
      </c>
      <c r="H79" s="60">
        <v>0</v>
      </c>
    </row>
    <row r="80" s="54" customFormat="1" ht="28" customHeight="1" spans="1:8">
      <c r="A80" s="22" t="s">
        <v>480</v>
      </c>
      <c r="B80" s="23" t="s">
        <v>481</v>
      </c>
      <c r="C80" s="22" t="s">
        <v>488</v>
      </c>
      <c r="D80" s="22" t="s">
        <v>489</v>
      </c>
      <c r="E80" s="24">
        <v>44336.4268287037</v>
      </c>
      <c r="F80" s="22" t="s">
        <v>289</v>
      </c>
      <c r="G80" s="22" t="s">
        <v>490</v>
      </c>
      <c r="H80" s="60">
        <v>32</v>
      </c>
    </row>
    <row r="81" s="54" customFormat="1" ht="28" customHeight="1" spans="1:8">
      <c r="A81" s="22" t="s">
        <v>416</v>
      </c>
      <c r="B81" s="23" t="s">
        <v>491</v>
      </c>
      <c r="C81" s="22"/>
      <c r="D81" s="22"/>
      <c r="E81" s="24"/>
      <c r="F81" s="22"/>
      <c r="G81" s="22"/>
      <c r="H81" s="60">
        <f>H82</f>
        <v>50</v>
      </c>
    </row>
    <row r="82" s="54" customFormat="1" ht="28" customHeight="1" spans="1:8">
      <c r="A82" s="22" t="s">
        <v>492</v>
      </c>
      <c r="B82" s="23" t="s">
        <v>493</v>
      </c>
      <c r="C82" s="22" t="s">
        <v>494</v>
      </c>
      <c r="D82" s="22" t="s">
        <v>495</v>
      </c>
      <c r="E82" s="24">
        <v>44424.8987152778</v>
      </c>
      <c r="F82" s="22" t="s">
        <v>289</v>
      </c>
      <c r="G82" s="22" t="s">
        <v>496</v>
      </c>
      <c r="H82" s="60">
        <v>50</v>
      </c>
    </row>
    <row r="83" s="54" customFormat="1" ht="28" customHeight="1" spans="1:8">
      <c r="A83" s="22" t="s">
        <v>497</v>
      </c>
      <c r="B83" s="23" t="s">
        <v>498</v>
      </c>
      <c r="C83" s="22"/>
      <c r="D83" s="22"/>
      <c r="E83" s="24"/>
      <c r="F83" s="22"/>
      <c r="G83" s="22"/>
      <c r="H83" s="60">
        <f>H84</f>
        <v>731</v>
      </c>
    </row>
    <row r="84" s="54" customFormat="1" ht="28" customHeight="1" spans="1:8">
      <c r="A84" s="22" t="s">
        <v>499</v>
      </c>
      <c r="B84" s="23" t="s">
        <v>500</v>
      </c>
      <c r="C84" s="22" t="s">
        <v>501</v>
      </c>
      <c r="D84" s="22" t="s">
        <v>502</v>
      </c>
      <c r="E84" s="24">
        <v>44211.4592824074</v>
      </c>
      <c r="F84" s="22" t="s">
        <v>289</v>
      </c>
      <c r="G84" s="22" t="s">
        <v>503</v>
      </c>
      <c r="H84" s="60">
        <v>731</v>
      </c>
    </row>
    <row r="85" s="54" customFormat="1" ht="28" customHeight="1" spans="1:8">
      <c r="A85" s="22" t="s">
        <v>322</v>
      </c>
      <c r="B85" s="23" t="s">
        <v>504</v>
      </c>
      <c r="C85" s="22"/>
      <c r="D85" s="22"/>
      <c r="E85" s="24"/>
      <c r="F85" s="22"/>
      <c r="G85" s="22"/>
      <c r="H85" s="60">
        <f>H86</f>
        <v>0</v>
      </c>
    </row>
    <row r="86" s="54" customFormat="1" ht="28" customHeight="1" spans="1:8">
      <c r="A86" s="22" t="s">
        <v>505</v>
      </c>
      <c r="B86" s="23" t="s">
        <v>506</v>
      </c>
      <c r="C86" s="22" t="s">
        <v>507</v>
      </c>
      <c r="D86" s="22" t="s">
        <v>508</v>
      </c>
      <c r="E86" s="24">
        <v>44405.459375</v>
      </c>
      <c r="F86" s="22" t="s">
        <v>289</v>
      </c>
      <c r="G86" s="22" t="s">
        <v>509</v>
      </c>
      <c r="H86" s="60">
        <v>0</v>
      </c>
    </row>
    <row r="87" s="54" customFormat="1" ht="28" customHeight="1" spans="1:8">
      <c r="A87" s="22" t="s">
        <v>510</v>
      </c>
      <c r="B87" s="23" t="s">
        <v>511</v>
      </c>
      <c r="C87" s="22"/>
      <c r="D87" s="22"/>
      <c r="E87" s="24"/>
      <c r="F87" s="22"/>
      <c r="G87" s="22"/>
      <c r="H87" s="60">
        <f>H88+H93</f>
        <v>13360</v>
      </c>
    </row>
    <row r="88" s="54" customFormat="1" ht="28" customHeight="1" spans="1:8">
      <c r="A88" s="22" t="s">
        <v>464</v>
      </c>
      <c r="B88" s="23" t="s">
        <v>512</v>
      </c>
      <c r="C88" s="22"/>
      <c r="D88" s="22"/>
      <c r="E88" s="24"/>
      <c r="F88" s="22"/>
      <c r="G88" s="22"/>
      <c r="H88" s="60">
        <f>SUM(H89:H92)</f>
        <v>12360</v>
      </c>
    </row>
    <row r="89" s="54" customFormat="1" ht="28" customHeight="1" spans="1:8">
      <c r="A89" s="22" t="s">
        <v>513</v>
      </c>
      <c r="B89" s="23" t="s">
        <v>514</v>
      </c>
      <c r="C89" s="22" t="s">
        <v>287</v>
      </c>
      <c r="D89" s="22" t="s">
        <v>288</v>
      </c>
      <c r="E89" s="24">
        <v>44386.5401041667</v>
      </c>
      <c r="F89" s="22" t="s">
        <v>289</v>
      </c>
      <c r="G89" s="22" t="s">
        <v>290</v>
      </c>
      <c r="H89" s="60">
        <v>0</v>
      </c>
    </row>
    <row r="90" s="54" customFormat="1" ht="28" customHeight="1" spans="1:8">
      <c r="A90" s="22" t="s">
        <v>513</v>
      </c>
      <c r="B90" s="23" t="s">
        <v>514</v>
      </c>
      <c r="C90" s="22" t="s">
        <v>445</v>
      </c>
      <c r="D90" s="22" t="s">
        <v>446</v>
      </c>
      <c r="E90" s="24">
        <v>44442.4316782407</v>
      </c>
      <c r="F90" s="22" t="s">
        <v>289</v>
      </c>
      <c r="G90" s="22" t="s">
        <v>447</v>
      </c>
      <c r="H90" s="60">
        <v>0</v>
      </c>
    </row>
    <row r="91" s="54" customFormat="1" ht="28" customHeight="1" spans="1:8">
      <c r="A91" s="22" t="s">
        <v>513</v>
      </c>
      <c r="B91" s="23" t="s">
        <v>514</v>
      </c>
      <c r="C91" s="22" t="s">
        <v>515</v>
      </c>
      <c r="D91" s="22" t="s">
        <v>516</v>
      </c>
      <c r="E91" s="24">
        <v>44539.7511805556</v>
      </c>
      <c r="F91" s="22" t="s">
        <v>289</v>
      </c>
      <c r="G91" s="22" t="s">
        <v>517</v>
      </c>
      <c r="H91" s="60">
        <v>3600</v>
      </c>
    </row>
    <row r="92" s="54" customFormat="1" ht="28" customHeight="1" spans="1:8">
      <c r="A92" s="22" t="s">
        <v>518</v>
      </c>
      <c r="B92" s="23" t="s">
        <v>519</v>
      </c>
      <c r="C92" s="22" t="s">
        <v>326</v>
      </c>
      <c r="D92" s="22" t="s">
        <v>327</v>
      </c>
      <c r="E92" s="24">
        <v>44491.6777430556</v>
      </c>
      <c r="F92" s="22" t="s">
        <v>289</v>
      </c>
      <c r="G92" s="22" t="s">
        <v>520</v>
      </c>
      <c r="H92" s="60">
        <v>8760</v>
      </c>
    </row>
    <row r="93" s="54" customFormat="1" ht="28" customHeight="1" spans="1:8">
      <c r="A93" s="22" t="s">
        <v>322</v>
      </c>
      <c r="B93" s="23" t="s">
        <v>521</v>
      </c>
      <c r="C93" s="22"/>
      <c r="D93" s="22"/>
      <c r="E93" s="24"/>
      <c r="F93" s="22"/>
      <c r="G93" s="22"/>
      <c r="H93" s="60">
        <f>SUM(H94:H95)</f>
        <v>1000</v>
      </c>
    </row>
    <row r="94" s="54" customFormat="1" ht="28" customHeight="1" spans="1:8">
      <c r="A94" s="22" t="s">
        <v>522</v>
      </c>
      <c r="B94" s="23" t="s">
        <v>523</v>
      </c>
      <c r="C94" s="22" t="s">
        <v>524</v>
      </c>
      <c r="D94" s="22" t="s">
        <v>525</v>
      </c>
      <c r="E94" s="24">
        <v>44414.8702314815</v>
      </c>
      <c r="F94" s="22" t="s">
        <v>289</v>
      </c>
      <c r="G94" s="22" t="s">
        <v>526</v>
      </c>
      <c r="H94" s="60">
        <v>1000</v>
      </c>
    </row>
    <row r="95" s="54" customFormat="1" ht="28" customHeight="1" spans="1:8">
      <c r="A95" s="22" t="s">
        <v>522</v>
      </c>
      <c r="B95" s="23" t="s">
        <v>523</v>
      </c>
      <c r="C95" s="22" t="s">
        <v>527</v>
      </c>
      <c r="D95" s="22" t="s">
        <v>528</v>
      </c>
      <c r="E95" s="24">
        <v>44305.7768634259</v>
      </c>
      <c r="F95" s="22" t="s">
        <v>289</v>
      </c>
      <c r="G95" s="22" t="s">
        <v>529</v>
      </c>
      <c r="H95" s="60">
        <v>0</v>
      </c>
    </row>
    <row r="96" s="54" customFormat="1" ht="28" customHeight="1" spans="1:8">
      <c r="A96" s="22" t="s">
        <v>530</v>
      </c>
      <c r="B96" s="23" t="s">
        <v>531</v>
      </c>
      <c r="C96" s="22"/>
      <c r="D96" s="22"/>
      <c r="E96" s="24"/>
      <c r="F96" s="22"/>
      <c r="G96" s="22"/>
      <c r="H96" s="60">
        <f>H97+H100+H105+H111+H113+H123+H128</f>
        <v>46995</v>
      </c>
    </row>
    <row r="97" s="54" customFormat="1" ht="28" customHeight="1" spans="1:8">
      <c r="A97" s="22" t="s">
        <v>387</v>
      </c>
      <c r="B97" s="23" t="s">
        <v>532</v>
      </c>
      <c r="C97" s="22"/>
      <c r="D97" s="22"/>
      <c r="E97" s="24"/>
      <c r="F97" s="22"/>
      <c r="G97" s="22"/>
      <c r="H97" s="60">
        <f>SUM(H98:H99)</f>
        <v>1008</v>
      </c>
    </row>
    <row r="98" s="54" customFormat="1" ht="28" customHeight="1" spans="1:8">
      <c r="A98" s="22" t="s">
        <v>533</v>
      </c>
      <c r="B98" s="23" t="s">
        <v>534</v>
      </c>
      <c r="C98" s="22" t="s">
        <v>535</v>
      </c>
      <c r="D98" s="22" t="s">
        <v>536</v>
      </c>
      <c r="E98" s="24">
        <v>44337.6726851852</v>
      </c>
      <c r="F98" s="22" t="s">
        <v>289</v>
      </c>
      <c r="G98" s="22" t="s">
        <v>537</v>
      </c>
      <c r="H98" s="60">
        <v>1008</v>
      </c>
    </row>
    <row r="99" s="54" customFormat="1" ht="28" customHeight="1" spans="1:8">
      <c r="A99" s="22" t="s">
        <v>533</v>
      </c>
      <c r="B99" s="23" t="s">
        <v>534</v>
      </c>
      <c r="C99" s="22" t="s">
        <v>538</v>
      </c>
      <c r="D99" s="22" t="s">
        <v>539</v>
      </c>
      <c r="E99" s="24">
        <v>44540.5050347222</v>
      </c>
      <c r="F99" s="22" t="s">
        <v>289</v>
      </c>
      <c r="G99" s="22" t="s">
        <v>540</v>
      </c>
      <c r="H99" s="60">
        <v>0</v>
      </c>
    </row>
    <row r="100" s="54" customFormat="1" ht="28" customHeight="1" spans="1:8">
      <c r="A100" s="22" t="s">
        <v>340</v>
      </c>
      <c r="B100" s="23" t="s">
        <v>541</v>
      </c>
      <c r="C100" s="22"/>
      <c r="D100" s="22"/>
      <c r="E100" s="24"/>
      <c r="F100" s="22"/>
      <c r="G100" s="22"/>
      <c r="H100" s="60">
        <f>SUM(H101:H104)</f>
        <v>184</v>
      </c>
    </row>
    <row r="101" s="54" customFormat="1" ht="28" customHeight="1" spans="1:8">
      <c r="A101" s="22" t="s">
        <v>542</v>
      </c>
      <c r="B101" s="23" t="s">
        <v>543</v>
      </c>
      <c r="C101" s="22" t="s">
        <v>544</v>
      </c>
      <c r="D101" s="22" t="s">
        <v>545</v>
      </c>
      <c r="E101" s="24">
        <v>44299.6978356481</v>
      </c>
      <c r="F101" s="22" t="s">
        <v>289</v>
      </c>
      <c r="G101" s="22" t="s">
        <v>546</v>
      </c>
      <c r="H101" s="60">
        <v>0</v>
      </c>
    </row>
    <row r="102" s="54" customFormat="1" ht="28" customHeight="1" spans="1:8">
      <c r="A102" s="22" t="s">
        <v>542</v>
      </c>
      <c r="B102" s="23" t="s">
        <v>543</v>
      </c>
      <c r="C102" s="22" t="s">
        <v>547</v>
      </c>
      <c r="D102" s="22" t="s">
        <v>548</v>
      </c>
      <c r="E102" s="24">
        <v>44299.6781018519</v>
      </c>
      <c r="F102" s="22" t="s">
        <v>289</v>
      </c>
      <c r="G102" s="22" t="s">
        <v>549</v>
      </c>
      <c r="H102" s="60">
        <v>114</v>
      </c>
    </row>
    <row r="103" s="54" customFormat="1" ht="28" customHeight="1" spans="1:8">
      <c r="A103" s="22" t="s">
        <v>542</v>
      </c>
      <c r="B103" s="23" t="s">
        <v>543</v>
      </c>
      <c r="C103" s="22" t="s">
        <v>547</v>
      </c>
      <c r="D103" s="22" t="s">
        <v>550</v>
      </c>
      <c r="E103" s="24">
        <v>44299.4477083333</v>
      </c>
      <c r="F103" s="22" t="s">
        <v>289</v>
      </c>
      <c r="G103" s="22" t="s">
        <v>551</v>
      </c>
      <c r="H103" s="60">
        <v>70</v>
      </c>
    </row>
    <row r="104" s="54" customFormat="1" ht="28" customHeight="1" spans="1:8">
      <c r="A104" s="22" t="s">
        <v>542</v>
      </c>
      <c r="B104" s="23" t="s">
        <v>543</v>
      </c>
      <c r="C104" s="22" t="s">
        <v>515</v>
      </c>
      <c r="D104" s="22" t="s">
        <v>516</v>
      </c>
      <c r="E104" s="24">
        <v>44539.7511805556</v>
      </c>
      <c r="F104" s="22" t="s">
        <v>289</v>
      </c>
      <c r="G104" s="22" t="s">
        <v>517</v>
      </c>
      <c r="H104" s="60">
        <v>0</v>
      </c>
    </row>
    <row r="105" s="54" customFormat="1" ht="28" customHeight="1" spans="1:8">
      <c r="A105" s="22" t="s">
        <v>464</v>
      </c>
      <c r="B105" s="23" t="s">
        <v>552</v>
      </c>
      <c r="C105" s="22"/>
      <c r="D105" s="22"/>
      <c r="E105" s="24"/>
      <c r="F105" s="22"/>
      <c r="G105" s="22"/>
      <c r="H105" s="60">
        <f>SUM(H106:H110)</f>
        <v>0</v>
      </c>
    </row>
    <row r="106" s="54" customFormat="1" ht="28" customHeight="1" spans="1:8">
      <c r="A106" s="22" t="s">
        <v>553</v>
      </c>
      <c r="B106" s="23" t="s">
        <v>554</v>
      </c>
      <c r="C106" s="22" t="s">
        <v>555</v>
      </c>
      <c r="D106" s="22" t="s">
        <v>556</v>
      </c>
      <c r="E106" s="24">
        <v>44499.4408217593</v>
      </c>
      <c r="F106" s="22" t="s">
        <v>289</v>
      </c>
      <c r="G106" s="22" t="s">
        <v>557</v>
      </c>
      <c r="H106" s="60">
        <v>0</v>
      </c>
    </row>
    <row r="107" s="54" customFormat="1" ht="28" customHeight="1" spans="1:8">
      <c r="A107" s="22" t="s">
        <v>553</v>
      </c>
      <c r="B107" s="23" t="s">
        <v>554</v>
      </c>
      <c r="C107" s="22" t="s">
        <v>445</v>
      </c>
      <c r="D107" s="22" t="s">
        <v>446</v>
      </c>
      <c r="E107" s="24">
        <v>44442.4316782407</v>
      </c>
      <c r="F107" s="22" t="s">
        <v>289</v>
      </c>
      <c r="G107" s="22" t="s">
        <v>447</v>
      </c>
      <c r="H107" s="60">
        <v>0</v>
      </c>
    </row>
    <row r="108" s="54" customFormat="1" ht="28" customHeight="1" spans="1:8">
      <c r="A108" s="22" t="s">
        <v>553</v>
      </c>
      <c r="B108" s="23" t="s">
        <v>554</v>
      </c>
      <c r="C108" s="22" t="s">
        <v>558</v>
      </c>
      <c r="D108" s="22" t="s">
        <v>559</v>
      </c>
      <c r="E108" s="24">
        <v>44334.4574074074</v>
      </c>
      <c r="F108" s="22" t="s">
        <v>289</v>
      </c>
      <c r="G108" s="22" t="s">
        <v>560</v>
      </c>
      <c r="H108" s="60">
        <v>0</v>
      </c>
    </row>
    <row r="109" s="54" customFormat="1" ht="28" customHeight="1" spans="1:8">
      <c r="A109" s="22" t="s">
        <v>553</v>
      </c>
      <c r="B109" s="23" t="s">
        <v>554</v>
      </c>
      <c r="C109" s="22" t="s">
        <v>326</v>
      </c>
      <c r="D109" s="22" t="s">
        <v>327</v>
      </c>
      <c r="E109" s="24">
        <v>44491.694537037</v>
      </c>
      <c r="F109" s="22" t="s">
        <v>289</v>
      </c>
      <c r="G109" s="22" t="s">
        <v>328</v>
      </c>
      <c r="H109" s="60">
        <v>0</v>
      </c>
    </row>
    <row r="110" s="54" customFormat="1" ht="28" customHeight="1" spans="1:8">
      <c r="A110" s="22" t="s">
        <v>561</v>
      </c>
      <c r="B110" s="23" t="s">
        <v>562</v>
      </c>
      <c r="C110" s="22" t="s">
        <v>563</v>
      </c>
      <c r="D110" s="22" t="s">
        <v>564</v>
      </c>
      <c r="E110" s="24">
        <v>44330.5129398148</v>
      </c>
      <c r="F110" s="22" t="s">
        <v>289</v>
      </c>
      <c r="G110" s="22" t="s">
        <v>565</v>
      </c>
      <c r="H110" s="60">
        <v>0</v>
      </c>
    </row>
    <row r="111" s="54" customFormat="1" ht="28" customHeight="1" spans="1:8">
      <c r="A111" s="22" t="s">
        <v>566</v>
      </c>
      <c r="B111" s="23" t="s">
        <v>567</v>
      </c>
      <c r="C111" s="22"/>
      <c r="D111" s="22"/>
      <c r="E111" s="24"/>
      <c r="F111" s="22"/>
      <c r="G111" s="22"/>
      <c r="H111" s="60">
        <f>H112</f>
        <v>189</v>
      </c>
    </row>
    <row r="112" s="54" customFormat="1" ht="28" customHeight="1" spans="1:8">
      <c r="A112" s="22" t="s">
        <v>568</v>
      </c>
      <c r="B112" s="23" t="s">
        <v>569</v>
      </c>
      <c r="C112" s="22" t="s">
        <v>570</v>
      </c>
      <c r="D112" s="22" t="s">
        <v>571</v>
      </c>
      <c r="E112" s="24">
        <v>44200.449837963</v>
      </c>
      <c r="F112" s="22" t="s">
        <v>289</v>
      </c>
      <c r="G112" s="22" t="s">
        <v>572</v>
      </c>
      <c r="H112" s="60">
        <v>189</v>
      </c>
    </row>
    <row r="113" s="54" customFormat="1" ht="28" customHeight="1" spans="1:8">
      <c r="A113" s="22" t="s">
        <v>375</v>
      </c>
      <c r="B113" s="23" t="s">
        <v>573</v>
      </c>
      <c r="C113" s="22"/>
      <c r="D113" s="22"/>
      <c r="E113" s="24"/>
      <c r="F113" s="22"/>
      <c r="G113" s="22"/>
      <c r="H113" s="60">
        <f>SUM(H114:H122)</f>
        <v>1909</v>
      </c>
    </row>
    <row r="114" s="54" customFormat="1" ht="28" customHeight="1" spans="1:8">
      <c r="A114" s="22" t="s">
        <v>574</v>
      </c>
      <c r="B114" s="23" t="s">
        <v>575</v>
      </c>
      <c r="C114" s="22" t="s">
        <v>576</v>
      </c>
      <c r="D114" s="22" t="s">
        <v>577</v>
      </c>
      <c r="E114" s="24">
        <v>44414.8020833333</v>
      </c>
      <c r="F114" s="22" t="s">
        <v>289</v>
      </c>
      <c r="G114" s="22" t="s">
        <v>578</v>
      </c>
      <c r="H114" s="60">
        <v>190</v>
      </c>
    </row>
    <row r="115" s="54" customFormat="1" ht="28" customHeight="1" spans="1:8">
      <c r="A115" s="22" t="s">
        <v>574</v>
      </c>
      <c r="B115" s="23" t="s">
        <v>575</v>
      </c>
      <c r="C115" s="22" t="s">
        <v>579</v>
      </c>
      <c r="D115" s="22" t="s">
        <v>580</v>
      </c>
      <c r="E115" s="24">
        <v>44201.7104398148</v>
      </c>
      <c r="F115" s="22" t="s">
        <v>289</v>
      </c>
      <c r="G115" s="22" t="s">
        <v>581</v>
      </c>
      <c r="H115" s="60">
        <v>0</v>
      </c>
    </row>
    <row r="116" s="54" customFormat="1" ht="28" customHeight="1" spans="1:8">
      <c r="A116" s="22" t="s">
        <v>574</v>
      </c>
      <c r="B116" s="23" t="s">
        <v>575</v>
      </c>
      <c r="C116" s="22" t="s">
        <v>582</v>
      </c>
      <c r="D116" s="22" t="s">
        <v>583</v>
      </c>
      <c r="E116" s="24">
        <v>44201.7173842593</v>
      </c>
      <c r="F116" s="22" t="s">
        <v>289</v>
      </c>
      <c r="G116" s="22" t="s">
        <v>584</v>
      </c>
      <c r="H116" s="60">
        <v>135</v>
      </c>
    </row>
    <row r="117" s="54" customFormat="1" ht="28" customHeight="1" spans="1:8">
      <c r="A117" s="22" t="s">
        <v>585</v>
      </c>
      <c r="B117" s="23" t="s">
        <v>586</v>
      </c>
      <c r="C117" s="22" t="s">
        <v>579</v>
      </c>
      <c r="D117" s="22" t="s">
        <v>580</v>
      </c>
      <c r="E117" s="24">
        <v>44201.7252199074</v>
      </c>
      <c r="F117" s="22" t="s">
        <v>289</v>
      </c>
      <c r="G117" s="22" t="s">
        <v>581</v>
      </c>
      <c r="H117" s="60">
        <v>200</v>
      </c>
    </row>
    <row r="118" s="54" customFormat="1" ht="28" customHeight="1" spans="1:8">
      <c r="A118" s="22" t="s">
        <v>585</v>
      </c>
      <c r="B118" s="23" t="s">
        <v>586</v>
      </c>
      <c r="C118" s="22" t="s">
        <v>582</v>
      </c>
      <c r="D118" s="22" t="s">
        <v>583</v>
      </c>
      <c r="E118" s="24">
        <v>44201.7214236111</v>
      </c>
      <c r="F118" s="22" t="s">
        <v>289</v>
      </c>
      <c r="G118" s="22" t="s">
        <v>584</v>
      </c>
      <c r="H118" s="60">
        <v>550</v>
      </c>
    </row>
    <row r="119" s="54" customFormat="1" ht="28" customHeight="1" spans="1:8">
      <c r="A119" s="22" t="s">
        <v>585</v>
      </c>
      <c r="B119" s="23" t="s">
        <v>586</v>
      </c>
      <c r="C119" s="22" t="s">
        <v>587</v>
      </c>
      <c r="D119" s="22" t="s">
        <v>588</v>
      </c>
      <c r="E119" s="24">
        <v>44488.5418055556</v>
      </c>
      <c r="F119" s="22" t="s">
        <v>289</v>
      </c>
      <c r="G119" s="22" t="s">
        <v>589</v>
      </c>
      <c r="H119" s="60">
        <v>0</v>
      </c>
    </row>
    <row r="120" s="54" customFormat="1" ht="28" customHeight="1" spans="1:8">
      <c r="A120" s="22" t="s">
        <v>590</v>
      </c>
      <c r="B120" s="23" t="s">
        <v>591</v>
      </c>
      <c r="C120" s="22" t="s">
        <v>592</v>
      </c>
      <c r="D120" s="22" t="s">
        <v>593</v>
      </c>
      <c r="E120" s="24">
        <v>44410.7645717593</v>
      </c>
      <c r="F120" s="22" t="s">
        <v>289</v>
      </c>
      <c r="G120" s="22" t="s">
        <v>594</v>
      </c>
      <c r="H120" s="60">
        <v>214</v>
      </c>
    </row>
    <row r="121" s="54" customFormat="1" ht="28" customHeight="1" spans="1:8">
      <c r="A121" s="22" t="s">
        <v>590</v>
      </c>
      <c r="B121" s="23" t="s">
        <v>591</v>
      </c>
      <c r="C121" s="22" t="s">
        <v>595</v>
      </c>
      <c r="D121" s="22" t="s">
        <v>596</v>
      </c>
      <c r="E121" s="24">
        <v>44200.7716898148</v>
      </c>
      <c r="F121" s="22" t="s">
        <v>289</v>
      </c>
      <c r="G121" s="22" t="s">
        <v>597</v>
      </c>
      <c r="H121" s="60">
        <v>428</v>
      </c>
    </row>
    <row r="122" s="54" customFormat="1" ht="28" customHeight="1" spans="1:8">
      <c r="A122" s="22" t="s">
        <v>590</v>
      </c>
      <c r="B122" s="23" t="s">
        <v>591</v>
      </c>
      <c r="C122" s="22" t="s">
        <v>598</v>
      </c>
      <c r="D122" s="22" t="s">
        <v>599</v>
      </c>
      <c r="E122" s="24">
        <v>44201.6808101852</v>
      </c>
      <c r="F122" s="22" t="s">
        <v>289</v>
      </c>
      <c r="G122" s="22" t="s">
        <v>600</v>
      </c>
      <c r="H122" s="60">
        <v>192</v>
      </c>
    </row>
    <row r="123" s="54" customFormat="1" ht="28" customHeight="1" spans="1:8">
      <c r="A123" s="22" t="s">
        <v>380</v>
      </c>
      <c r="B123" s="23" t="s">
        <v>601</v>
      </c>
      <c r="C123" s="22"/>
      <c r="D123" s="22"/>
      <c r="E123" s="24"/>
      <c r="F123" s="22"/>
      <c r="G123" s="22"/>
      <c r="H123" s="60">
        <f>SUM(H124:H127)</f>
        <v>0</v>
      </c>
    </row>
    <row r="124" s="54" customFormat="1" ht="28" customHeight="1" spans="1:8">
      <c r="A124" s="22" t="s">
        <v>602</v>
      </c>
      <c r="B124" s="23" t="s">
        <v>603</v>
      </c>
      <c r="C124" s="22" t="s">
        <v>604</v>
      </c>
      <c r="D124" s="22" t="s">
        <v>605</v>
      </c>
      <c r="E124" s="24">
        <v>44199.6309143519</v>
      </c>
      <c r="F124" s="22" t="s">
        <v>289</v>
      </c>
      <c r="G124" s="22" t="s">
        <v>606</v>
      </c>
      <c r="H124" s="60">
        <v>0</v>
      </c>
    </row>
    <row r="125" s="54" customFormat="1" ht="28" customHeight="1" spans="1:8">
      <c r="A125" s="22" t="s">
        <v>602</v>
      </c>
      <c r="B125" s="23" t="s">
        <v>603</v>
      </c>
      <c r="C125" s="22" t="s">
        <v>607</v>
      </c>
      <c r="D125" s="22" t="s">
        <v>608</v>
      </c>
      <c r="E125" s="24">
        <v>44199.6283101852</v>
      </c>
      <c r="F125" s="22" t="s">
        <v>289</v>
      </c>
      <c r="G125" s="22" t="s">
        <v>609</v>
      </c>
      <c r="H125" s="60">
        <v>0</v>
      </c>
    </row>
    <row r="126" s="54" customFormat="1" ht="28" customHeight="1" spans="1:8">
      <c r="A126" s="22" t="s">
        <v>602</v>
      </c>
      <c r="B126" s="23" t="s">
        <v>603</v>
      </c>
      <c r="C126" s="22" t="s">
        <v>610</v>
      </c>
      <c r="D126" s="22" t="s">
        <v>611</v>
      </c>
      <c r="E126" s="24">
        <v>44369</v>
      </c>
      <c r="F126" s="22" t="s">
        <v>289</v>
      </c>
      <c r="G126" s="22" t="s">
        <v>612</v>
      </c>
      <c r="H126" s="60">
        <v>0</v>
      </c>
    </row>
    <row r="127" s="54" customFormat="1" ht="28" customHeight="1" spans="1:8">
      <c r="A127" s="22" t="s">
        <v>602</v>
      </c>
      <c r="B127" s="23" t="s">
        <v>603</v>
      </c>
      <c r="C127" s="22" t="s">
        <v>613</v>
      </c>
      <c r="D127" s="22" t="s">
        <v>614</v>
      </c>
      <c r="E127" s="24">
        <v>44421.8307407407</v>
      </c>
      <c r="F127" s="22" t="s">
        <v>289</v>
      </c>
      <c r="G127" s="22" t="s">
        <v>615</v>
      </c>
      <c r="H127" s="60">
        <v>0</v>
      </c>
    </row>
    <row r="128" s="54" customFormat="1" ht="28" customHeight="1" spans="1:8">
      <c r="A128" s="22" t="s">
        <v>322</v>
      </c>
      <c r="B128" s="23" t="s">
        <v>616</v>
      </c>
      <c r="C128" s="22"/>
      <c r="D128" s="22"/>
      <c r="E128" s="24"/>
      <c r="F128" s="22"/>
      <c r="G128" s="22"/>
      <c r="H128" s="60">
        <f>SUM(H129:H133)</f>
        <v>43705</v>
      </c>
    </row>
    <row r="129" s="54" customFormat="1" ht="28" customHeight="1" spans="1:8">
      <c r="A129" s="22" t="s">
        <v>617</v>
      </c>
      <c r="B129" s="23" t="s">
        <v>618</v>
      </c>
      <c r="C129" s="22" t="s">
        <v>619</v>
      </c>
      <c r="D129" s="22" t="s">
        <v>620</v>
      </c>
      <c r="E129" s="24">
        <v>44197.5051041667</v>
      </c>
      <c r="F129" s="22" t="s">
        <v>289</v>
      </c>
      <c r="G129" s="22" t="s">
        <v>621</v>
      </c>
      <c r="H129" s="60">
        <v>23100</v>
      </c>
    </row>
    <row r="130" s="54" customFormat="1" ht="28" customHeight="1" spans="1:8">
      <c r="A130" s="22" t="s">
        <v>617</v>
      </c>
      <c r="B130" s="23" t="s">
        <v>618</v>
      </c>
      <c r="C130" s="22" t="s">
        <v>622</v>
      </c>
      <c r="D130" s="22" t="s">
        <v>623</v>
      </c>
      <c r="E130" s="24">
        <v>44379.7919212963</v>
      </c>
      <c r="F130" s="22" t="s">
        <v>289</v>
      </c>
      <c r="G130" s="22" t="s">
        <v>624</v>
      </c>
      <c r="H130" s="60">
        <v>367</v>
      </c>
    </row>
    <row r="131" s="54" customFormat="1" ht="28" customHeight="1" spans="1:8">
      <c r="A131" s="22" t="s">
        <v>617</v>
      </c>
      <c r="B131" s="23" t="s">
        <v>618</v>
      </c>
      <c r="C131" s="22" t="s">
        <v>625</v>
      </c>
      <c r="D131" s="22" t="s">
        <v>626</v>
      </c>
      <c r="E131" s="24">
        <v>44393.9197337963</v>
      </c>
      <c r="F131" s="22" t="s">
        <v>289</v>
      </c>
      <c r="G131" s="22" t="s">
        <v>627</v>
      </c>
      <c r="H131" s="60">
        <v>19638</v>
      </c>
    </row>
    <row r="132" s="54" customFormat="1" ht="28" customHeight="1" spans="1:8">
      <c r="A132" s="22" t="s">
        <v>617</v>
      </c>
      <c r="B132" s="23" t="s">
        <v>618</v>
      </c>
      <c r="C132" s="22" t="s">
        <v>628</v>
      </c>
      <c r="D132" s="22" t="s">
        <v>629</v>
      </c>
      <c r="E132" s="24">
        <v>44426.6749768518</v>
      </c>
      <c r="F132" s="22" t="s">
        <v>289</v>
      </c>
      <c r="G132" s="22" t="s">
        <v>630</v>
      </c>
      <c r="H132" s="60">
        <v>600</v>
      </c>
    </row>
    <row r="133" s="54" customFormat="1" ht="28" customHeight="1" spans="1:8">
      <c r="A133" s="22" t="s">
        <v>617</v>
      </c>
      <c r="B133" s="23" t="s">
        <v>618</v>
      </c>
      <c r="C133" s="22" t="s">
        <v>631</v>
      </c>
      <c r="D133" s="22" t="s">
        <v>632</v>
      </c>
      <c r="E133" s="24">
        <v>44553.8269097222</v>
      </c>
      <c r="F133" s="22" t="s">
        <v>289</v>
      </c>
      <c r="G133" s="22" t="s">
        <v>633</v>
      </c>
      <c r="H133" s="60">
        <v>0</v>
      </c>
    </row>
    <row r="134" s="54" customFormat="1" ht="28" customHeight="1" spans="1:8">
      <c r="A134" s="22" t="s">
        <v>634</v>
      </c>
      <c r="B134" s="23" t="s">
        <v>635</v>
      </c>
      <c r="C134" s="22"/>
      <c r="D134" s="22"/>
      <c r="E134" s="24"/>
      <c r="F134" s="22"/>
      <c r="G134" s="22"/>
      <c r="H134" s="60">
        <f>H135+H140</f>
        <v>2</v>
      </c>
    </row>
    <row r="135" s="54" customFormat="1" ht="28" customHeight="1" spans="1:8">
      <c r="A135" s="22" t="s">
        <v>464</v>
      </c>
      <c r="B135" s="23" t="s">
        <v>636</v>
      </c>
      <c r="C135" s="22"/>
      <c r="D135" s="22"/>
      <c r="E135" s="24"/>
      <c r="F135" s="22"/>
      <c r="G135" s="22"/>
      <c r="H135" s="60">
        <f>SUM(H136:H139)</f>
        <v>0</v>
      </c>
    </row>
    <row r="136" s="54" customFormat="1" ht="28" customHeight="1" spans="1:8">
      <c r="A136" s="22" t="s">
        <v>637</v>
      </c>
      <c r="B136" s="23" t="s">
        <v>638</v>
      </c>
      <c r="C136" s="22" t="s">
        <v>287</v>
      </c>
      <c r="D136" s="22" t="s">
        <v>288</v>
      </c>
      <c r="E136" s="24">
        <v>44386.5401041667</v>
      </c>
      <c r="F136" s="22" t="s">
        <v>289</v>
      </c>
      <c r="G136" s="22" t="s">
        <v>290</v>
      </c>
      <c r="H136" s="60">
        <v>0</v>
      </c>
    </row>
    <row r="137" s="54" customFormat="1" ht="28" customHeight="1" spans="1:8">
      <c r="A137" s="22" t="s">
        <v>637</v>
      </c>
      <c r="B137" s="23" t="s">
        <v>638</v>
      </c>
      <c r="C137" s="22" t="s">
        <v>445</v>
      </c>
      <c r="D137" s="22" t="s">
        <v>446</v>
      </c>
      <c r="E137" s="24">
        <v>44442.4316782407</v>
      </c>
      <c r="F137" s="22" t="s">
        <v>289</v>
      </c>
      <c r="G137" s="22" t="s">
        <v>447</v>
      </c>
      <c r="H137" s="60">
        <v>0</v>
      </c>
    </row>
    <row r="138" s="54" customFormat="1" ht="28" customHeight="1" spans="1:8">
      <c r="A138" s="22" t="s">
        <v>637</v>
      </c>
      <c r="B138" s="23" t="s">
        <v>638</v>
      </c>
      <c r="C138" s="22" t="s">
        <v>639</v>
      </c>
      <c r="D138" s="22" t="s">
        <v>640</v>
      </c>
      <c r="E138" s="24">
        <v>44348.8113194444</v>
      </c>
      <c r="F138" s="22" t="s">
        <v>289</v>
      </c>
      <c r="G138" s="22" t="s">
        <v>641</v>
      </c>
      <c r="H138" s="60">
        <v>0</v>
      </c>
    </row>
    <row r="139" s="54" customFormat="1" ht="28" customHeight="1" spans="1:8">
      <c r="A139" s="22" t="s">
        <v>637</v>
      </c>
      <c r="B139" s="23" t="s">
        <v>638</v>
      </c>
      <c r="C139" s="22" t="s">
        <v>642</v>
      </c>
      <c r="D139" s="22" t="s">
        <v>643</v>
      </c>
      <c r="E139" s="24">
        <v>44425.8588078704</v>
      </c>
      <c r="F139" s="22" t="s">
        <v>289</v>
      </c>
      <c r="G139" s="22" t="s">
        <v>644</v>
      </c>
      <c r="H139" s="60">
        <v>0</v>
      </c>
    </row>
    <row r="140" s="54" customFormat="1" ht="28" customHeight="1" spans="1:8">
      <c r="A140" s="22" t="s">
        <v>566</v>
      </c>
      <c r="B140" s="23" t="s">
        <v>645</v>
      </c>
      <c r="C140" s="22"/>
      <c r="D140" s="22"/>
      <c r="E140" s="24"/>
      <c r="F140" s="22"/>
      <c r="G140" s="22"/>
      <c r="H140" s="60">
        <f>H141</f>
        <v>2</v>
      </c>
    </row>
    <row r="141" s="54" customFormat="1" ht="28" customHeight="1" spans="1:8">
      <c r="A141" s="22" t="s">
        <v>646</v>
      </c>
      <c r="B141" s="23" t="s">
        <v>647</v>
      </c>
      <c r="C141" s="22" t="s">
        <v>648</v>
      </c>
      <c r="D141" s="22" t="s">
        <v>649</v>
      </c>
      <c r="E141" s="24">
        <v>44300.8121296296</v>
      </c>
      <c r="F141" s="22" t="s">
        <v>289</v>
      </c>
      <c r="G141" s="22" t="s">
        <v>650</v>
      </c>
      <c r="H141" s="60">
        <v>2</v>
      </c>
    </row>
    <row r="142" s="54" customFormat="1" ht="28" customHeight="1" spans="1:8">
      <c r="A142" s="22" t="s">
        <v>651</v>
      </c>
      <c r="B142" s="23" t="s">
        <v>652</v>
      </c>
      <c r="C142" s="22"/>
      <c r="D142" s="22"/>
      <c r="E142" s="24"/>
      <c r="F142" s="22"/>
      <c r="G142" s="22"/>
      <c r="H142" s="60">
        <f>H143+H147+H149</f>
        <v>1380</v>
      </c>
    </row>
    <row r="143" s="54" customFormat="1" ht="28" customHeight="1" spans="1:8">
      <c r="A143" s="22" t="s">
        <v>340</v>
      </c>
      <c r="B143" s="23" t="s">
        <v>653</v>
      </c>
      <c r="C143" s="22"/>
      <c r="D143" s="22"/>
      <c r="E143" s="24"/>
      <c r="F143" s="22"/>
      <c r="G143" s="22"/>
      <c r="H143" s="60">
        <f>SUM(H144:H146)</f>
        <v>1380</v>
      </c>
    </row>
    <row r="144" s="54" customFormat="1" ht="28" customHeight="1" spans="1:8">
      <c r="A144" s="22" t="s">
        <v>654</v>
      </c>
      <c r="B144" s="23" t="s">
        <v>655</v>
      </c>
      <c r="C144" s="22" t="s">
        <v>656</v>
      </c>
      <c r="D144" s="22" t="s">
        <v>657</v>
      </c>
      <c r="E144" s="24">
        <v>44349.7046527778</v>
      </c>
      <c r="F144" s="22" t="s">
        <v>289</v>
      </c>
      <c r="G144" s="22" t="s">
        <v>658</v>
      </c>
      <c r="H144" s="60">
        <v>1280</v>
      </c>
    </row>
    <row r="145" s="54" customFormat="1" ht="28" customHeight="1" spans="1:8">
      <c r="A145" s="22" t="s">
        <v>659</v>
      </c>
      <c r="B145" s="23" t="s">
        <v>660</v>
      </c>
      <c r="C145" s="22" t="s">
        <v>661</v>
      </c>
      <c r="D145" s="22" t="s">
        <v>662</v>
      </c>
      <c r="E145" s="24">
        <v>44533.7837962963</v>
      </c>
      <c r="F145" s="22" t="s">
        <v>289</v>
      </c>
      <c r="G145" s="22" t="s">
        <v>663</v>
      </c>
      <c r="H145" s="60">
        <v>100</v>
      </c>
    </row>
    <row r="146" s="54" customFormat="1" ht="28" customHeight="1" spans="1:8">
      <c r="A146" s="22" t="s">
        <v>659</v>
      </c>
      <c r="B146" s="23" t="s">
        <v>660</v>
      </c>
      <c r="C146" s="22" t="s">
        <v>664</v>
      </c>
      <c r="D146" s="22" t="s">
        <v>665</v>
      </c>
      <c r="E146" s="24">
        <v>44558.8514930556</v>
      </c>
      <c r="F146" s="22" t="s">
        <v>289</v>
      </c>
      <c r="G146" s="22" t="s">
        <v>666</v>
      </c>
      <c r="H146" s="60">
        <v>0</v>
      </c>
    </row>
    <row r="147" s="54" customFormat="1" ht="28" customHeight="1" spans="1:8">
      <c r="A147" s="22" t="s">
        <v>566</v>
      </c>
      <c r="B147" s="23" t="s">
        <v>667</v>
      </c>
      <c r="C147" s="22"/>
      <c r="D147" s="22"/>
      <c r="E147" s="24"/>
      <c r="F147" s="22"/>
      <c r="G147" s="22"/>
      <c r="H147" s="60">
        <f>H148</f>
        <v>0</v>
      </c>
    </row>
    <row r="148" s="54" customFormat="1" ht="28" customHeight="1" spans="1:8">
      <c r="A148" s="22" t="s">
        <v>668</v>
      </c>
      <c r="B148" s="23" t="s">
        <v>669</v>
      </c>
      <c r="C148" s="22" t="s">
        <v>670</v>
      </c>
      <c r="D148" s="22" t="s">
        <v>671</v>
      </c>
      <c r="E148" s="24">
        <v>44396.8495949074</v>
      </c>
      <c r="F148" s="22" t="s">
        <v>289</v>
      </c>
      <c r="G148" s="22" t="s">
        <v>672</v>
      </c>
      <c r="H148" s="60">
        <v>0</v>
      </c>
    </row>
    <row r="149" s="54" customFormat="1" ht="28" customHeight="1" spans="1:8">
      <c r="A149" s="22" t="s">
        <v>380</v>
      </c>
      <c r="B149" s="23" t="s">
        <v>673</v>
      </c>
      <c r="C149" s="22"/>
      <c r="D149" s="22"/>
      <c r="E149" s="24"/>
      <c r="F149" s="22"/>
      <c r="G149" s="22"/>
      <c r="H149" s="60">
        <f>H150</f>
        <v>0</v>
      </c>
    </row>
    <row r="150" s="54" customFormat="1" ht="28" customHeight="1" spans="1:8">
      <c r="A150" s="22" t="s">
        <v>674</v>
      </c>
      <c r="B150" s="23" t="s">
        <v>675</v>
      </c>
      <c r="C150" s="22" t="s">
        <v>676</v>
      </c>
      <c r="D150" s="22" t="s">
        <v>677</v>
      </c>
      <c r="E150" s="24">
        <v>44396.7602430556</v>
      </c>
      <c r="F150" s="22" t="s">
        <v>289</v>
      </c>
      <c r="G150" s="22" t="s">
        <v>678</v>
      </c>
      <c r="H150" s="60">
        <v>0</v>
      </c>
    </row>
    <row r="151" s="54" customFormat="1" ht="28" customHeight="1" spans="1:8">
      <c r="A151" s="22" t="s">
        <v>679</v>
      </c>
      <c r="B151" s="23" t="s">
        <v>680</v>
      </c>
      <c r="C151" s="22"/>
      <c r="D151" s="22"/>
      <c r="E151" s="24"/>
      <c r="F151" s="22"/>
      <c r="G151" s="22"/>
      <c r="H151" s="60">
        <f>H152+H154+H159</f>
        <v>1134</v>
      </c>
    </row>
    <row r="152" s="54" customFormat="1" ht="28" customHeight="1" spans="1:8">
      <c r="A152" s="22" t="s">
        <v>340</v>
      </c>
      <c r="B152" s="23" t="s">
        <v>681</v>
      </c>
      <c r="C152" s="22"/>
      <c r="D152" s="22"/>
      <c r="E152" s="24"/>
      <c r="F152" s="22"/>
      <c r="G152" s="22"/>
      <c r="H152" s="60">
        <f>H153</f>
        <v>0</v>
      </c>
    </row>
    <row r="153" s="54" customFormat="1" ht="28" customHeight="1" spans="1:8">
      <c r="A153" s="22" t="s">
        <v>682</v>
      </c>
      <c r="B153" s="23" t="s">
        <v>683</v>
      </c>
      <c r="C153" s="22" t="s">
        <v>684</v>
      </c>
      <c r="D153" s="22" t="s">
        <v>685</v>
      </c>
      <c r="E153" s="24">
        <v>44214.4816319444</v>
      </c>
      <c r="F153" s="22" t="s">
        <v>289</v>
      </c>
      <c r="G153" s="22" t="s">
        <v>686</v>
      </c>
      <c r="H153" s="60">
        <v>0</v>
      </c>
    </row>
    <row r="154" s="54" customFormat="1" ht="28" customHeight="1" spans="1:8">
      <c r="A154" s="22" t="s">
        <v>331</v>
      </c>
      <c r="B154" s="23" t="s">
        <v>687</v>
      </c>
      <c r="C154" s="22"/>
      <c r="D154" s="22"/>
      <c r="E154" s="24"/>
      <c r="F154" s="22"/>
      <c r="G154" s="22"/>
      <c r="H154" s="60">
        <f>SUM(H155:H158)</f>
        <v>771</v>
      </c>
    </row>
    <row r="155" s="54" customFormat="1" ht="28" customHeight="1" spans="1:8">
      <c r="A155" s="22" t="s">
        <v>688</v>
      </c>
      <c r="B155" s="23" t="s">
        <v>689</v>
      </c>
      <c r="C155" s="22" t="s">
        <v>690</v>
      </c>
      <c r="D155" s="22" t="s">
        <v>691</v>
      </c>
      <c r="E155" s="24">
        <v>44425.4314930556</v>
      </c>
      <c r="F155" s="22" t="s">
        <v>289</v>
      </c>
      <c r="G155" s="22" t="s">
        <v>692</v>
      </c>
      <c r="H155" s="60">
        <v>371</v>
      </c>
    </row>
    <row r="156" s="54" customFormat="1" ht="28" customHeight="1" spans="1:8">
      <c r="A156" s="22" t="s">
        <v>688</v>
      </c>
      <c r="B156" s="23" t="s">
        <v>689</v>
      </c>
      <c r="C156" s="22" t="s">
        <v>693</v>
      </c>
      <c r="D156" s="22" t="s">
        <v>694</v>
      </c>
      <c r="E156" s="24">
        <v>44553.6915856482</v>
      </c>
      <c r="F156" s="22" t="s">
        <v>289</v>
      </c>
      <c r="G156" s="22" t="s">
        <v>695</v>
      </c>
      <c r="H156" s="60">
        <v>0</v>
      </c>
    </row>
    <row r="157" s="54" customFormat="1" ht="28" customHeight="1" spans="1:8">
      <c r="A157" s="22" t="s">
        <v>688</v>
      </c>
      <c r="B157" s="23" t="s">
        <v>689</v>
      </c>
      <c r="C157" s="22" t="s">
        <v>696</v>
      </c>
      <c r="D157" s="22" t="s">
        <v>697</v>
      </c>
      <c r="E157" s="24">
        <v>44197.6950115741</v>
      </c>
      <c r="F157" s="22" t="s">
        <v>289</v>
      </c>
      <c r="G157" s="22" t="s">
        <v>698</v>
      </c>
      <c r="H157" s="60">
        <v>400</v>
      </c>
    </row>
    <row r="158" s="54" customFormat="1" ht="28" customHeight="1" spans="1:8">
      <c r="A158" s="22" t="s">
        <v>688</v>
      </c>
      <c r="B158" s="23" t="s">
        <v>689</v>
      </c>
      <c r="C158" s="22" t="s">
        <v>690</v>
      </c>
      <c r="D158" s="22"/>
      <c r="E158" s="24">
        <v>44425.4314930556</v>
      </c>
      <c r="F158" s="22" t="s">
        <v>289</v>
      </c>
      <c r="G158" s="22" t="s">
        <v>692</v>
      </c>
      <c r="H158" s="60">
        <v>0</v>
      </c>
    </row>
    <row r="159" s="54" customFormat="1" ht="28" customHeight="1" spans="1:8">
      <c r="A159" s="22" t="s">
        <v>322</v>
      </c>
      <c r="B159" s="23" t="s">
        <v>699</v>
      </c>
      <c r="C159" s="22"/>
      <c r="D159" s="22"/>
      <c r="E159" s="24"/>
      <c r="F159" s="22"/>
      <c r="G159" s="22"/>
      <c r="H159" s="60">
        <f>H160</f>
        <v>363</v>
      </c>
    </row>
    <row r="160" s="54" customFormat="1" ht="28" customHeight="1" spans="1:8">
      <c r="A160" s="22" t="s">
        <v>700</v>
      </c>
      <c r="B160" s="23" t="s">
        <v>701</v>
      </c>
      <c r="C160" s="22" t="s">
        <v>702</v>
      </c>
      <c r="D160" s="22" t="s">
        <v>703</v>
      </c>
      <c r="E160" s="24">
        <v>44510.8090162037</v>
      </c>
      <c r="F160" s="22" t="s">
        <v>289</v>
      </c>
      <c r="G160" s="22" t="s">
        <v>704</v>
      </c>
      <c r="H160" s="60">
        <v>363</v>
      </c>
    </row>
    <row r="161" s="54" customFormat="1" ht="28" customHeight="1" spans="1:8">
      <c r="A161" s="22" t="s">
        <v>705</v>
      </c>
      <c r="B161" s="23" t="s">
        <v>706</v>
      </c>
      <c r="C161" s="22"/>
      <c r="D161" s="22"/>
      <c r="E161" s="24"/>
      <c r="F161" s="22"/>
      <c r="G161" s="22"/>
      <c r="H161" s="60">
        <f>H162</f>
        <v>37</v>
      </c>
    </row>
    <row r="162" s="54" customFormat="1" ht="28" customHeight="1" spans="1:8">
      <c r="A162" s="22" t="s">
        <v>464</v>
      </c>
      <c r="B162" s="23" t="s">
        <v>707</v>
      </c>
      <c r="C162" s="22"/>
      <c r="D162" s="22"/>
      <c r="E162" s="24"/>
      <c r="F162" s="22"/>
      <c r="G162" s="22"/>
      <c r="H162" s="60">
        <f>H163</f>
        <v>37</v>
      </c>
    </row>
    <row r="163" s="54" customFormat="1" ht="28" customHeight="1" spans="1:8">
      <c r="A163" s="22" t="s">
        <v>708</v>
      </c>
      <c r="B163" s="23" t="s">
        <v>709</v>
      </c>
      <c r="C163" s="22" t="s">
        <v>710</v>
      </c>
      <c r="D163" s="22" t="s">
        <v>711</v>
      </c>
      <c r="E163" s="24">
        <v>44347.7583449074</v>
      </c>
      <c r="F163" s="22" t="s">
        <v>289</v>
      </c>
      <c r="G163" s="22" t="s">
        <v>712</v>
      </c>
      <c r="H163" s="60">
        <v>37</v>
      </c>
    </row>
    <row r="164" s="54" customFormat="1" ht="28" customHeight="1" spans="1:8">
      <c r="A164" s="22" t="s">
        <v>713</v>
      </c>
      <c r="B164" s="23" t="s">
        <v>714</v>
      </c>
      <c r="C164" s="22"/>
      <c r="D164" s="22"/>
      <c r="E164" s="24"/>
      <c r="F164" s="22"/>
      <c r="G164" s="22"/>
      <c r="H164" s="60">
        <f>H165</f>
        <v>4</v>
      </c>
    </row>
    <row r="165" s="54" customFormat="1" ht="28" customHeight="1" spans="1:8">
      <c r="A165" s="22" t="s">
        <v>387</v>
      </c>
      <c r="B165" s="23" t="s">
        <v>715</v>
      </c>
      <c r="C165" s="22"/>
      <c r="D165" s="22"/>
      <c r="E165" s="24"/>
      <c r="F165" s="22"/>
      <c r="G165" s="22"/>
      <c r="H165" s="60">
        <f>SUM(H166:H168)</f>
        <v>4</v>
      </c>
    </row>
    <row r="166" s="54" customFormat="1" ht="28" customHeight="1" spans="1:8">
      <c r="A166" s="22" t="s">
        <v>716</v>
      </c>
      <c r="B166" s="23" t="s">
        <v>717</v>
      </c>
      <c r="C166" s="22" t="s">
        <v>718</v>
      </c>
      <c r="D166" s="22" t="s">
        <v>719</v>
      </c>
      <c r="E166" s="24">
        <v>44200.4809722222</v>
      </c>
      <c r="F166" s="22" t="s">
        <v>289</v>
      </c>
      <c r="G166" s="22" t="s">
        <v>720</v>
      </c>
      <c r="H166" s="60">
        <v>0</v>
      </c>
    </row>
    <row r="167" s="54" customFormat="1" ht="28" customHeight="1" spans="1:8">
      <c r="A167" s="22" t="s">
        <v>716</v>
      </c>
      <c r="B167" s="23" t="s">
        <v>717</v>
      </c>
      <c r="C167" s="22" t="s">
        <v>721</v>
      </c>
      <c r="D167" s="22" t="s">
        <v>722</v>
      </c>
      <c r="E167" s="24">
        <v>44311.5023032407</v>
      </c>
      <c r="F167" s="22" t="s">
        <v>289</v>
      </c>
      <c r="G167" s="22" t="s">
        <v>723</v>
      </c>
      <c r="H167" s="60">
        <v>4</v>
      </c>
    </row>
    <row r="168" s="54" customFormat="1" ht="28" customHeight="1" spans="1:8">
      <c r="A168" s="22" t="s">
        <v>716</v>
      </c>
      <c r="B168" s="23" t="s">
        <v>717</v>
      </c>
      <c r="C168" s="22" t="s">
        <v>724</v>
      </c>
      <c r="D168" s="22" t="s">
        <v>725</v>
      </c>
      <c r="E168" s="24">
        <v>44411.6911574074</v>
      </c>
      <c r="F168" s="22" t="s">
        <v>289</v>
      </c>
      <c r="G168" s="22" t="s">
        <v>726</v>
      </c>
      <c r="H168" s="60">
        <v>0</v>
      </c>
    </row>
    <row r="169" s="54" customFormat="1" ht="28" customHeight="1" spans="1:8">
      <c r="A169" s="22" t="s">
        <v>727</v>
      </c>
      <c r="B169" s="23" t="s">
        <v>728</v>
      </c>
      <c r="C169" s="22"/>
      <c r="D169" s="22"/>
      <c r="E169" s="24"/>
      <c r="F169" s="22"/>
      <c r="G169" s="22"/>
      <c r="H169" s="60">
        <f>H170</f>
        <v>24730</v>
      </c>
    </row>
    <row r="170" s="54" customFormat="1" ht="28" customHeight="1" spans="1:8">
      <c r="A170" s="22" t="s">
        <v>387</v>
      </c>
      <c r="B170" s="23" t="s">
        <v>729</v>
      </c>
      <c r="C170" s="22"/>
      <c r="D170" s="22"/>
      <c r="E170" s="24"/>
      <c r="F170" s="22"/>
      <c r="G170" s="22"/>
      <c r="H170" s="60">
        <f>SUM(H171:H173)</f>
        <v>24730</v>
      </c>
    </row>
    <row r="171" s="54" customFormat="1" ht="28" customHeight="1" spans="1:8">
      <c r="A171" s="22" t="s">
        <v>730</v>
      </c>
      <c r="B171" s="23" t="s">
        <v>731</v>
      </c>
      <c r="C171" s="22" t="s">
        <v>732</v>
      </c>
      <c r="D171" s="22" t="s">
        <v>733</v>
      </c>
      <c r="E171" s="24">
        <v>44389.5313078704</v>
      </c>
      <c r="F171" s="22" t="s">
        <v>289</v>
      </c>
      <c r="G171" s="22" t="s">
        <v>734</v>
      </c>
      <c r="H171" s="60">
        <v>0</v>
      </c>
    </row>
    <row r="172" s="54" customFormat="1" ht="28" customHeight="1" spans="1:8">
      <c r="A172" s="22" t="s">
        <v>730</v>
      </c>
      <c r="B172" s="23" t="s">
        <v>731</v>
      </c>
      <c r="C172" s="22" t="s">
        <v>735</v>
      </c>
      <c r="D172" s="22" t="s">
        <v>736</v>
      </c>
      <c r="E172" s="24">
        <v>44414.7126388889</v>
      </c>
      <c r="F172" s="22" t="s">
        <v>289</v>
      </c>
      <c r="G172" s="22" t="s">
        <v>737</v>
      </c>
      <c r="H172" s="60">
        <v>0</v>
      </c>
    </row>
    <row r="173" s="54" customFormat="1" ht="28" customHeight="1" spans="1:8">
      <c r="A173" s="22" t="s">
        <v>730</v>
      </c>
      <c r="B173" s="23" t="s">
        <v>731</v>
      </c>
      <c r="C173" s="22" t="s">
        <v>738</v>
      </c>
      <c r="D173" s="22" t="s">
        <v>739</v>
      </c>
      <c r="E173" s="24">
        <v>44312.6564699074</v>
      </c>
      <c r="F173" s="22" t="s">
        <v>289</v>
      </c>
      <c r="G173" s="22" t="s">
        <v>740</v>
      </c>
      <c r="H173" s="60">
        <v>24730</v>
      </c>
    </row>
    <row r="174" s="54" customFormat="1" ht="28" customHeight="1" spans="1:8">
      <c r="A174" s="22" t="s">
        <v>741</v>
      </c>
      <c r="B174" s="23" t="s">
        <v>742</v>
      </c>
      <c r="C174" s="22"/>
      <c r="D174" s="22"/>
      <c r="E174" s="24"/>
      <c r="F174" s="22"/>
      <c r="G174" s="22"/>
      <c r="H174" s="60">
        <f>H175</f>
        <v>0</v>
      </c>
    </row>
    <row r="175" s="54" customFormat="1" ht="28" customHeight="1" spans="1:8">
      <c r="A175" s="22" t="s">
        <v>387</v>
      </c>
      <c r="B175" s="23" t="s">
        <v>743</v>
      </c>
      <c r="C175" s="22"/>
      <c r="D175" s="22"/>
      <c r="E175" s="24"/>
      <c r="F175" s="22"/>
      <c r="G175" s="22"/>
      <c r="H175" s="60">
        <f>H176</f>
        <v>0</v>
      </c>
    </row>
    <row r="176" s="54" customFormat="1" ht="28" customHeight="1" spans="1:8">
      <c r="A176" s="22" t="s">
        <v>744</v>
      </c>
      <c r="B176" s="23" t="s">
        <v>745</v>
      </c>
      <c r="C176" s="22" t="s">
        <v>746</v>
      </c>
      <c r="D176" s="22" t="s">
        <v>747</v>
      </c>
      <c r="E176" s="24">
        <v>44453.5090162037</v>
      </c>
      <c r="F176" s="22" t="s">
        <v>289</v>
      </c>
      <c r="G176" s="22" t="s">
        <v>748</v>
      </c>
      <c r="H176" s="60">
        <v>0</v>
      </c>
    </row>
    <row r="177" s="54" customFormat="1" ht="28" customHeight="1" spans="1:8">
      <c r="A177" s="22" t="s">
        <v>749</v>
      </c>
      <c r="B177" s="23" t="s">
        <v>750</v>
      </c>
      <c r="C177" s="22"/>
      <c r="D177" s="22"/>
      <c r="E177" s="24"/>
      <c r="F177" s="22"/>
      <c r="G177" s="22"/>
      <c r="H177" s="60">
        <f>H178+H181+H183</f>
        <v>288</v>
      </c>
    </row>
    <row r="178" s="54" customFormat="1" ht="28" customHeight="1" spans="1:8">
      <c r="A178" s="22" t="s">
        <v>387</v>
      </c>
      <c r="B178" s="23" t="s">
        <v>751</v>
      </c>
      <c r="C178" s="22"/>
      <c r="D178" s="22"/>
      <c r="E178" s="24"/>
      <c r="F178" s="22"/>
      <c r="G178" s="22"/>
      <c r="H178" s="60">
        <f>SUM(H179:H180)</f>
        <v>40</v>
      </c>
    </row>
    <row r="179" s="54" customFormat="1" ht="28" customHeight="1" spans="1:8">
      <c r="A179" s="22" t="s">
        <v>752</v>
      </c>
      <c r="B179" s="23" t="s">
        <v>753</v>
      </c>
      <c r="C179" s="22" t="s">
        <v>754</v>
      </c>
      <c r="D179" s="22" t="s">
        <v>755</v>
      </c>
      <c r="E179" s="24">
        <v>44200.4772222222</v>
      </c>
      <c r="F179" s="22" t="s">
        <v>289</v>
      </c>
      <c r="G179" s="22" t="s">
        <v>756</v>
      </c>
      <c r="H179" s="60">
        <v>0</v>
      </c>
    </row>
    <row r="180" s="54" customFormat="1" ht="28" customHeight="1" spans="1:8">
      <c r="A180" s="22" t="s">
        <v>752</v>
      </c>
      <c r="B180" s="23" t="s">
        <v>753</v>
      </c>
      <c r="C180" s="22" t="s">
        <v>757</v>
      </c>
      <c r="D180" s="22" t="s">
        <v>758</v>
      </c>
      <c r="E180" s="24">
        <v>44468.817337963</v>
      </c>
      <c r="F180" s="22" t="s">
        <v>289</v>
      </c>
      <c r="G180" s="22" t="s">
        <v>759</v>
      </c>
      <c r="H180" s="60">
        <v>40</v>
      </c>
    </row>
    <row r="181" s="54" customFormat="1" ht="28" customHeight="1" spans="1:8">
      <c r="A181" s="22" t="s">
        <v>331</v>
      </c>
      <c r="B181" s="23" t="s">
        <v>760</v>
      </c>
      <c r="C181" s="22"/>
      <c r="D181" s="22"/>
      <c r="E181" s="24"/>
      <c r="F181" s="22"/>
      <c r="G181" s="22"/>
      <c r="H181" s="60">
        <f>H182</f>
        <v>0</v>
      </c>
    </row>
    <row r="182" s="54" customFormat="1" ht="28" customHeight="1" spans="1:8">
      <c r="A182" s="22" t="s">
        <v>761</v>
      </c>
      <c r="B182" s="23" t="s">
        <v>762</v>
      </c>
      <c r="C182" s="22" t="s">
        <v>721</v>
      </c>
      <c r="D182" s="22" t="s">
        <v>722</v>
      </c>
      <c r="E182" s="24">
        <v>44311.5023032407</v>
      </c>
      <c r="F182" s="22" t="s">
        <v>289</v>
      </c>
      <c r="G182" s="22" t="s">
        <v>723</v>
      </c>
      <c r="H182" s="60">
        <v>0</v>
      </c>
    </row>
    <row r="183" s="54" customFormat="1" ht="28" customHeight="1" spans="1:8">
      <c r="A183" s="22" t="s">
        <v>322</v>
      </c>
      <c r="B183" s="23" t="s">
        <v>763</v>
      </c>
      <c r="C183" s="22"/>
      <c r="D183" s="22"/>
      <c r="E183" s="24"/>
      <c r="F183" s="22"/>
      <c r="G183" s="22"/>
      <c r="H183" s="60">
        <f>H184</f>
        <v>248</v>
      </c>
    </row>
    <row r="184" s="54" customFormat="1" ht="28" customHeight="1" spans="1:8">
      <c r="A184" s="22" t="s">
        <v>764</v>
      </c>
      <c r="B184" s="23" t="s">
        <v>765</v>
      </c>
      <c r="C184" s="22" t="s">
        <v>766</v>
      </c>
      <c r="D184" s="22" t="s">
        <v>767</v>
      </c>
      <c r="E184" s="24">
        <v>44406.7768402778</v>
      </c>
      <c r="F184" s="22" t="s">
        <v>289</v>
      </c>
      <c r="G184" s="22" t="s">
        <v>768</v>
      </c>
      <c r="H184" s="60">
        <v>248</v>
      </c>
    </row>
    <row r="185" s="54" customFormat="1" ht="28" customHeight="1" spans="1:8">
      <c r="A185" s="22" t="s">
        <v>769</v>
      </c>
      <c r="B185" s="23" t="s">
        <v>770</v>
      </c>
      <c r="C185" s="22"/>
      <c r="D185" s="22"/>
      <c r="E185" s="24"/>
      <c r="F185" s="22"/>
      <c r="G185" s="22"/>
      <c r="H185" s="60">
        <f>H186</f>
        <v>6425</v>
      </c>
    </row>
    <row r="186" s="54" customFormat="1" ht="28" customHeight="1" spans="1:8">
      <c r="A186" s="22" t="s">
        <v>322</v>
      </c>
      <c r="B186" s="23" t="s">
        <v>771</v>
      </c>
      <c r="C186" s="22"/>
      <c r="D186" s="22"/>
      <c r="E186" s="24"/>
      <c r="F186" s="22"/>
      <c r="G186" s="22"/>
      <c r="H186" s="60">
        <f>SUM(H187:H193)</f>
        <v>6425</v>
      </c>
    </row>
    <row r="187" s="54" customFormat="1" ht="28" customHeight="1" spans="1:8">
      <c r="A187" s="22" t="s">
        <v>772</v>
      </c>
      <c r="B187" s="23" t="s">
        <v>773</v>
      </c>
      <c r="C187" s="22" t="s">
        <v>774</v>
      </c>
      <c r="D187" s="22" t="s">
        <v>775</v>
      </c>
      <c r="E187" s="24">
        <v>44449.8388078704</v>
      </c>
      <c r="F187" s="22" t="s">
        <v>289</v>
      </c>
      <c r="G187" s="22" t="s">
        <v>776</v>
      </c>
      <c r="H187" s="60">
        <v>0</v>
      </c>
    </row>
    <row r="188" s="54" customFormat="1" ht="28" customHeight="1" spans="1:8">
      <c r="A188" s="22" t="s">
        <v>772</v>
      </c>
      <c r="B188" s="23" t="s">
        <v>773</v>
      </c>
      <c r="C188" s="22" t="s">
        <v>777</v>
      </c>
      <c r="D188" s="22" t="s">
        <v>778</v>
      </c>
      <c r="E188" s="24">
        <v>44420.5573263889</v>
      </c>
      <c r="F188" s="22" t="s">
        <v>289</v>
      </c>
      <c r="G188" s="22" t="s">
        <v>779</v>
      </c>
      <c r="H188" s="60">
        <v>0</v>
      </c>
    </row>
    <row r="189" s="54" customFormat="1" ht="28" customHeight="1" spans="1:8">
      <c r="A189" s="22" t="s">
        <v>772</v>
      </c>
      <c r="B189" s="23" t="s">
        <v>773</v>
      </c>
      <c r="C189" s="22" t="s">
        <v>515</v>
      </c>
      <c r="D189" s="22" t="s">
        <v>516</v>
      </c>
      <c r="E189" s="24">
        <v>44539.7511805556</v>
      </c>
      <c r="F189" s="22" t="s">
        <v>289</v>
      </c>
      <c r="G189" s="22" t="s">
        <v>517</v>
      </c>
      <c r="H189" s="60">
        <v>208</v>
      </c>
    </row>
    <row r="190" s="54" customFormat="1" ht="28" customHeight="1" spans="1:8">
      <c r="A190" s="22" t="s">
        <v>772</v>
      </c>
      <c r="B190" s="23" t="s">
        <v>773</v>
      </c>
      <c r="C190" s="22" t="s">
        <v>780</v>
      </c>
      <c r="D190" s="22" t="s">
        <v>781</v>
      </c>
      <c r="E190" s="24">
        <v>44383.4377662037</v>
      </c>
      <c r="F190" s="22" t="s">
        <v>289</v>
      </c>
      <c r="G190" s="22" t="s">
        <v>782</v>
      </c>
      <c r="H190" s="60">
        <v>0</v>
      </c>
    </row>
    <row r="191" s="54" customFormat="1" ht="28" customHeight="1" spans="1:8">
      <c r="A191" s="22" t="s">
        <v>772</v>
      </c>
      <c r="B191" s="23" t="s">
        <v>773</v>
      </c>
      <c r="C191" s="22" t="s">
        <v>783</v>
      </c>
      <c r="D191" s="22" t="s">
        <v>784</v>
      </c>
      <c r="E191" s="24">
        <v>44396.7866087963</v>
      </c>
      <c r="F191" s="22" t="s">
        <v>289</v>
      </c>
      <c r="G191" s="22" t="s">
        <v>785</v>
      </c>
      <c r="H191" s="60">
        <v>1800</v>
      </c>
    </row>
    <row r="192" s="54" customFormat="1" ht="28" customHeight="1" spans="1:8">
      <c r="A192" s="22" t="s">
        <v>772</v>
      </c>
      <c r="B192" s="23" t="s">
        <v>773</v>
      </c>
      <c r="C192" s="22" t="s">
        <v>786</v>
      </c>
      <c r="D192" s="22" t="s">
        <v>787</v>
      </c>
      <c r="E192" s="24">
        <v>44496.6568865741</v>
      </c>
      <c r="F192" s="22" t="s">
        <v>289</v>
      </c>
      <c r="G192" s="22" t="s">
        <v>788</v>
      </c>
      <c r="H192" s="60">
        <v>4417</v>
      </c>
    </row>
    <row r="193" s="54" customFormat="1" ht="28" customHeight="1" spans="1:8">
      <c r="A193" s="22" t="s">
        <v>772</v>
      </c>
      <c r="B193" s="23" t="s">
        <v>773</v>
      </c>
      <c r="C193" s="22" t="s">
        <v>789</v>
      </c>
      <c r="D193" s="22" t="s">
        <v>790</v>
      </c>
      <c r="E193" s="24">
        <v>44526.6525347222</v>
      </c>
      <c r="F193" s="22" t="s">
        <v>289</v>
      </c>
      <c r="G193" s="22" t="s">
        <v>791</v>
      </c>
      <c r="H193" s="60">
        <v>0</v>
      </c>
    </row>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sheetData>
  <mergeCells count="8">
    <mergeCell ref="A5:A6"/>
    <mergeCell ref="B5:B6"/>
    <mergeCell ref="C5:C6"/>
    <mergeCell ref="D5:D6"/>
    <mergeCell ref="E5:E6"/>
    <mergeCell ref="F5:F6"/>
    <mergeCell ref="G5:G6"/>
    <mergeCell ref="H5:H6"/>
  </mergeCells>
  <pageMargins left="0.699305555555556" right="0.699305555555556"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workbookViewId="0">
      <selection activeCell="C17" sqref="C17"/>
    </sheetView>
  </sheetViews>
  <sheetFormatPr defaultColWidth="6.875" defaultRowHeight="13.5" outlineLevelCol="6"/>
  <cols>
    <col min="1" max="1" width="10.125" style="34" customWidth="1"/>
    <col min="2" max="2" width="37" style="34" customWidth="1"/>
    <col min="3" max="3" width="22.5" style="34" customWidth="1"/>
    <col min="4" max="5" width="17.375" style="34" customWidth="1"/>
    <col min="6" max="6" width="25.75" style="34" customWidth="1"/>
    <col min="7" max="7" width="14.875" style="49" customWidth="1"/>
    <col min="8" max="16384" width="6.875" style="34"/>
  </cols>
  <sheetData>
    <row r="1" ht="25.5" customHeight="1" spans="1:7">
      <c r="A1" s="3" t="s">
        <v>273</v>
      </c>
      <c r="B1" s="3"/>
      <c r="C1" s="3"/>
      <c r="D1" s="3"/>
      <c r="E1" s="3"/>
      <c r="F1" s="3"/>
      <c r="G1" s="21"/>
    </row>
    <row r="2" ht="25.5" customHeight="1" spans="1:7">
      <c r="A2" s="3"/>
      <c r="B2" s="3"/>
      <c r="C2" s="3"/>
      <c r="D2" s="3"/>
      <c r="E2" s="3"/>
      <c r="F2" s="3"/>
      <c r="G2" s="6" t="s">
        <v>2</v>
      </c>
    </row>
    <row r="3" ht="19" customHeight="1" spans="1:7">
      <c r="A3" s="7" t="s">
        <v>274</v>
      </c>
      <c r="B3" s="7" t="s">
        <v>275</v>
      </c>
      <c r="C3" s="7" t="s">
        <v>277</v>
      </c>
      <c r="D3" s="7" t="s">
        <v>278</v>
      </c>
      <c r="E3" s="7" t="s">
        <v>279</v>
      </c>
      <c r="F3" s="7" t="s">
        <v>280</v>
      </c>
      <c r="G3" s="10" t="s">
        <v>8</v>
      </c>
    </row>
    <row r="4" ht="19" customHeight="1" spans="1:7">
      <c r="A4" s="7"/>
      <c r="B4" s="7"/>
      <c r="C4" s="7"/>
      <c r="D4" s="7"/>
      <c r="E4" s="7"/>
      <c r="F4" s="7"/>
      <c r="G4" s="33"/>
    </row>
    <row r="5" s="34" customFormat="1" ht="27" customHeight="1" spans="1:7">
      <c r="A5" s="22" t="s">
        <v>5</v>
      </c>
      <c r="B5" s="23"/>
      <c r="C5" s="22"/>
      <c r="D5" s="24"/>
      <c r="E5" s="22"/>
      <c r="F5" s="22"/>
      <c r="G5" s="50">
        <f>G6+G20+G23+G26+G30</f>
        <v>3281</v>
      </c>
    </row>
    <row r="6" s="34" customFormat="1" ht="27" customHeight="1" spans="1:7">
      <c r="A6" s="22" t="s">
        <v>281</v>
      </c>
      <c r="B6" s="23" t="s">
        <v>282</v>
      </c>
      <c r="C6" s="22"/>
      <c r="D6" s="51"/>
      <c r="E6" s="22"/>
      <c r="F6" s="22"/>
      <c r="G6" s="52">
        <f>G7+G9+G11+G15+G18</f>
        <v>236</v>
      </c>
    </row>
    <row r="7" s="34" customFormat="1" ht="27" customHeight="1" spans="1:7">
      <c r="A7" s="22" t="s">
        <v>464</v>
      </c>
      <c r="B7" s="23" t="s">
        <v>792</v>
      </c>
      <c r="C7" s="22"/>
      <c r="D7" s="24"/>
      <c r="E7" s="22"/>
      <c r="F7" s="22"/>
      <c r="G7" s="52">
        <f>SUM(G8)</f>
        <v>48</v>
      </c>
    </row>
    <row r="8" ht="27" customHeight="1" spans="1:7">
      <c r="A8" s="22" t="s">
        <v>793</v>
      </c>
      <c r="B8" s="23" t="s">
        <v>794</v>
      </c>
      <c r="C8" s="22"/>
      <c r="D8" s="24">
        <v>44304.4588657407</v>
      </c>
      <c r="E8" s="22" t="s">
        <v>795</v>
      </c>
      <c r="F8" s="22" t="s">
        <v>796</v>
      </c>
      <c r="G8" s="50">
        <v>48</v>
      </c>
    </row>
    <row r="9" s="34" customFormat="1" ht="27" customHeight="1" spans="1:7">
      <c r="A9" s="22" t="s">
        <v>331</v>
      </c>
      <c r="B9" s="23" t="s">
        <v>797</v>
      </c>
      <c r="C9" s="22"/>
      <c r="D9" s="24"/>
      <c r="E9" s="22"/>
      <c r="F9" s="22"/>
      <c r="G9" s="53">
        <f>SUM(G10)</f>
        <v>0</v>
      </c>
    </row>
    <row r="10" ht="27" customHeight="1" spans="1:7">
      <c r="A10" s="22" t="s">
        <v>798</v>
      </c>
      <c r="B10" s="23" t="s">
        <v>799</v>
      </c>
      <c r="C10" s="22"/>
      <c r="D10" s="24">
        <v>44307.5535185185</v>
      </c>
      <c r="E10" s="22" t="s">
        <v>795</v>
      </c>
      <c r="F10" s="22" t="s">
        <v>800</v>
      </c>
      <c r="G10" s="50">
        <v>0</v>
      </c>
    </row>
    <row r="11" s="34" customFormat="1" ht="27" customHeight="1" spans="1:7">
      <c r="A11" s="22" t="s">
        <v>801</v>
      </c>
      <c r="B11" s="23" t="s">
        <v>802</v>
      </c>
      <c r="C11" s="22"/>
      <c r="D11" s="24"/>
      <c r="E11" s="22"/>
      <c r="F11" s="22"/>
      <c r="G11" s="53">
        <f>SUM(G12:G14)</f>
        <v>131</v>
      </c>
    </row>
    <row r="12" ht="27" customHeight="1" spans="1:7">
      <c r="A12" s="22" t="s">
        <v>803</v>
      </c>
      <c r="B12" s="23" t="s">
        <v>804</v>
      </c>
      <c r="C12" s="22" t="s">
        <v>805</v>
      </c>
      <c r="D12" s="24">
        <v>44304.4588657407</v>
      </c>
      <c r="E12" s="22" t="s">
        <v>795</v>
      </c>
      <c r="F12" s="22" t="s">
        <v>806</v>
      </c>
      <c r="G12" s="50">
        <v>17</v>
      </c>
    </row>
    <row r="13" ht="27" customHeight="1" spans="1:7">
      <c r="A13" s="22" t="s">
        <v>803</v>
      </c>
      <c r="B13" s="23" t="s">
        <v>804</v>
      </c>
      <c r="C13" s="22" t="s">
        <v>807</v>
      </c>
      <c r="D13" s="24">
        <v>44304.4588657407</v>
      </c>
      <c r="E13" s="22" t="s">
        <v>795</v>
      </c>
      <c r="F13" s="22" t="s">
        <v>806</v>
      </c>
      <c r="G13" s="50">
        <v>8</v>
      </c>
    </row>
    <row r="14" ht="27" customHeight="1" spans="1:7">
      <c r="A14" s="22" t="s">
        <v>803</v>
      </c>
      <c r="B14" s="23" t="s">
        <v>804</v>
      </c>
      <c r="C14" s="22" t="s">
        <v>808</v>
      </c>
      <c r="D14" s="24">
        <v>44304.4588657407</v>
      </c>
      <c r="E14" s="22" t="s">
        <v>795</v>
      </c>
      <c r="F14" s="22" t="s">
        <v>806</v>
      </c>
      <c r="G14" s="50">
        <v>106</v>
      </c>
    </row>
    <row r="15" s="34" customFormat="1" ht="27" customHeight="1" spans="1:7">
      <c r="A15" s="22" t="s">
        <v>809</v>
      </c>
      <c r="B15" s="23" t="s">
        <v>810</v>
      </c>
      <c r="C15" s="22"/>
      <c r="D15" s="24"/>
      <c r="E15" s="22"/>
      <c r="F15" s="22"/>
      <c r="G15" s="53">
        <f>SUM(G16:G17)</f>
        <v>57</v>
      </c>
    </row>
    <row r="16" ht="27" customHeight="1" spans="1:7">
      <c r="A16" s="22" t="s">
        <v>811</v>
      </c>
      <c r="B16" s="23" t="s">
        <v>812</v>
      </c>
      <c r="C16" s="22" t="s">
        <v>813</v>
      </c>
      <c r="D16" s="24">
        <v>44304.4588657407</v>
      </c>
      <c r="E16" s="22" t="s">
        <v>795</v>
      </c>
      <c r="F16" s="22" t="s">
        <v>814</v>
      </c>
      <c r="G16" s="50">
        <v>51</v>
      </c>
    </row>
    <row r="17" ht="27" customHeight="1" spans="1:7">
      <c r="A17" s="22" t="s">
        <v>811</v>
      </c>
      <c r="B17" s="23" t="s">
        <v>812</v>
      </c>
      <c r="C17" s="22" t="s">
        <v>815</v>
      </c>
      <c r="D17" s="24">
        <v>44304.4588657407</v>
      </c>
      <c r="E17" s="22" t="s">
        <v>795</v>
      </c>
      <c r="F17" s="22" t="s">
        <v>816</v>
      </c>
      <c r="G17" s="50">
        <v>6</v>
      </c>
    </row>
    <row r="18" s="34" customFormat="1" ht="27" customHeight="1" spans="1:7">
      <c r="A18" s="22" t="s">
        <v>817</v>
      </c>
      <c r="B18" s="23" t="s">
        <v>818</v>
      </c>
      <c r="C18" s="22"/>
      <c r="D18" s="24"/>
      <c r="E18" s="22"/>
      <c r="F18" s="22"/>
      <c r="G18" s="53">
        <f>SUM(G19)</f>
        <v>0</v>
      </c>
    </row>
    <row r="19" ht="27" customHeight="1" spans="1:7">
      <c r="A19" s="22" t="s">
        <v>819</v>
      </c>
      <c r="B19" s="23" t="s">
        <v>820</v>
      </c>
      <c r="C19" s="22" t="s">
        <v>821</v>
      </c>
      <c r="D19" s="24">
        <v>44304.4588657407</v>
      </c>
      <c r="E19" s="22" t="s">
        <v>795</v>
      </c>
      <c r="F19" s="22" t="s">
        <v>822</v>
      </c>
      <c r="G19" s="50">
        <v>0</v>
      </c>
    </row>
    <row r="20" s="34" customFormat="1" ht="27" customHeight="1" spans="1:7">
      <c r="A20" s="22" t="s">
        <v>651</v>
      </c>
      <c r="B20" s="23" t="s">
        <v>652</v>
      </c>
      <c r="C20" s="22"/>
      <c r="D20" s="24"/>
      <c r="E20" s="22"/>
      <c r="F20" s="22"/>
      <c r="G20" s="53">
        <f>G21</f>
        <v>500</v>
      </c>
    </row>
    <row r="21" s="34" customFormat="1" ht="27" customHeight="1" spans="1:7">
      <c r="A21" s="22" t="s">
        <v>387</v>
      </c>
      <c r="B21" s="23" t="s">
        <v>823</v>
      </c>
      <c r="C21" s="22"/>
      <c r="D21" s="24"/>
      <c r="E21" s="22"/>
      <c r="F21" s="22"/>
      <c r="G21" s="53">
        <f>G22</f>
        <v>500</v>
      </c>
    </row>
    <row r="22" s="34" customFormat="1" ht="27" customHeight="1" spans="1:7">
      <c r="A22" s="22" t="s">
        <v>824</v>
      </c>
      <c r="B22" s="23" t="s">
        <v>825</v>
      </c>
      <c r="C22" s="22" t="s">
        <v>826</v>
      </c>
      <c r="D22" s="24">
        <v>44258.4277662037</v>
      </c>
      <c r="E22" s="22" t="s">
        <v>258</v>
      </c>
      <c r="F22" s="22" t="s">
        <v>827</v>
      </c>
      <c r="G22" s="50">
        <v>500</v>
      </c>
    </row>
    <row r="23" s="34" customFormat="1" ht="27" customHeight="1" spans="1:7">
      <c r="A23" s="22" t="s">
        <v>741</v>
      </c>
      <c r="B23" s="23" t="s">
        <v>742</v>
      </c>
      <c r="C23" s="22"/>
      <c r="D23" s="24"/>
      <c r="E23" s="22"/>
      <c r="F23" s="22"/>
      <c r="G23" s="53">
        <f>G24</f>
        <v>2100</v>
      </c>
    </row>
    <row r="24" s="34" customFormat="1" ht="27" customHeight="1" spans="1:7">
      <c r="A24" s="22" t="s">
        <v>464</v>
      </c>
      <c r="B24" s="23" t="s">
        <v>828</v>
      </c>
      <c r="C24" s="22"/>
      <c r="D24" s="24"/>
      <c r="E24" s="22"/>
      <c r="F24" s="22"/>
      <c r="G24" s="53">
        <f>G25</f>
        <v>2100</v>
      </c>
    </row>
    <row r="25" s="34" customFormat="1" ht="27" customHeight="1" spans="1:7">
      <c r="A25" s="22" t="s">
        <v>829</v>
      </c>
      <c r="B25" s="23" t="s">
        <v>830</v>
      </c>
      <c r="C25" s="22" t="s">
        <v>831</v>
      </c>
      <c r="D25" s="24">
        <v>44258.4277662037</v>
      </c>
      <c r="E25" s="22" t="s">
        <v>258</v>
      </c>
      <c r="F25" s="22" t="s">
        <v>832</v>
      </c>
      <c r="G25" s="50">
        <v>2100</v>
      </c>
    </row>
    <row r="26" s="34" customFormat="1" ht="27" customHeight="1" spans="1:7">
      <c r="A26" s="22" t="s">
        <v>769</v>
      </c>
      <c r="B26" s="23" t="s">
        <v>770</v>
      </c>
      <c r="C26" s="22"/>
      <c r="D26" s="24"/>
      <c r="E26" s="22"/>
      <c r="F26" s="22"/>
      <c r="G26" s="53">
        <f>G27</f>
        <v>445</v>
      </c>
    </row>
    <row r="27" s="34" customFormat="1" ht="27" customHeight="1" spans="1:7">
      <c r="A27" s="22" t="s">
        <v>322</v>
      </c>
      <c r="B27" s="23" t="s">
        <v>771</v>
      </c>
      <c r="C27" s="22"/>
      <c r="D27" s="24"/>
      <c r="E27" s="22"/>
      <c r="F27" s="22"/>
      <c r="G27" s="50">
        <f>SUM(G28:G29)</f>
        <v>445</v>
      </c>
    </row>
    <row r="28" ht="27" customHeight="1" spans="1:7">
      <c r="A28" s="22" t="s">
        <v>772</v>
      </c>
      <c r="B28" s="23" t="s">
        <v>773</v>
      </c>
      <c r="C28" s="22" t="s">
        <v>833</v>
      </c>
      <c r="D28" s="24">
        <v>44304.4588657407</v>
      </c>
      <c r="E28" s="22" t="s">
        <v>795</v>
      </c>
      <c r="F28" s="22" t="s">
        <v>834</v>
      </c>
      <c r="G28" s="50">
        <v>385</v>
      </c>
    </row>
    <row r="29" ht="27" customHeight="1" spans="1:7">
      <c r="A29" s="22" t="s">
        <v>772</v>
      </c>
      <c r="B29" s="23" t="s">
        <v>773</v>
      </c>
      <c r="C29" s="22" t="s">
        <v>835</v>
      </c>
      <c r="D29" s="24">
        <v>44304.4588657407</v>
      </c>
      <c r="E29" s="22" t="s">
        <v>795</v>
      </c>
      <c r="F29" s="22" t="s">
        <v>836</v>
      </c>
      <c r="G29" s="50">
        <v>60</v>
      </c>
    </row>
    <row r="30" s="34" customFormat="1" ht="27" customHeight="1" spans="1:7">
      <c r="A30" s="22" t="s">
        <v>837</v>
      </c>
      <c r="B30" s="23" t="s">
        <v>838</v>
      </c>
      <c r="C30" s="22"/>
      <c r="D30" s="24"/>
      <c r="E30" s="22"/>
      <c r="F30" s="22"/>
      <c r="G30" s="53">
        <f>SUM(G31:G34)</f>
        <v>0</v>
      </c>
    </row>
    <row r="31" ht="27" customHeight="1" spans="1:7">
      <c r="A31" s="22" t="s">
        <v>839</v>
      </c>
      <c r="B31" s="23" t="s">
        <v>840</v>
      </c>
      <c r="C31" s="22" t="s">
        <v>841</v>
      </c>
      <c r="D31" s="24">
        <v>44438.7857175926</v>
      </c>
      <c r="E31" s="22" t="s">
        <v>258</v>
      </c>
      <c r="F31" s="22" t="s">
        <v>842</v>
      </c>
      <c r="G31" s="50">
        <v>0</v>
      </c>
    </row>
    <row r="32" ht="27" customHeight="1" spans="1:7">
      <c r="A32" s="22" t="s">
        <v>839</v>
      </c>
      <c r="B32" s="23" t="s">
        <v>840</v>
      </c>
      <c r="C32" s="22" t="s">
        <v>843</v>
      </c>
      <c r="D32" s="24">
        <v>44373.4295138889</v>
      </c>
      <c r="E32" s="22" t="s">
        <v>258</v>
      </c>
      <c r="F32" s="22" t="s">
        <v>844</v>
      </c>
      <c r="G32" s="50">
        <v>0</v>
      </c>
    </row>
    <row r="33" ht="27" customHeight="1" spans="1:7">
      <c r="A33" s="22" t="s">
        <v>839</v>
      </c>
      <c r="B33" s="23" t="s">
        <v>840</v>
      </c>
      <c r="C33" s="22" t="s">
        <v>845</v>
      </c>
      <c r="D33" s="24">
        <v>44510.7722916667</v>
      </c>
      <c r="E33" s="22" t="s">
        <v>258</v>
      </c>
      <c r="F33" s="22" t="s">
        <v>846</v>
      </c>
      <c r="G33" s="50">
        <v>0</v>
      </c>
    </row>
    <row r="34" ht="27" customHeight="1" spans="1:7">
      <c r="A34" s="22" t="s">
        <v>847</v>
      </c>
      <c r="B34" s="23" t="s">
        <v>848</v>
      </c>
      <c r="C34" s="22" t="s">
        <v>849</v>
      </c>
      <c r="D34" s="24">
        <v>44414.7572685185</v>
      </c>
      <c r="E34" s="22" t="s">
        <v>258</v>
      </c>
      <c r="F34" s="22" t="s">
        <v>850</v>
      </c>
      <c r="G34" s="50">
        <v>0</v>
      </c>
    </row>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sheetData>
  <mergeCells count="7">
    <mergeCell ref="A3:A4"/>
    <mergeCell ref="B3:B4"/>
    <mergeCell ref="C3:C4"/>
    <mergeCell ref="D3:D4"/>
    <mergeCell ref="E3:E4"/>
    <mergeCell ref="F3:F4"/>
    <mergeCell ref="G3:G4"/>
  </mergeCells>
  <pageMargins left="0.699305555555556" right="0.699305555555556"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5"/>
  <sheetViews>
    <sheetView workbookViewId="0">
      <selection activeCell="A7" sqref="$A7:$XFD40"/>
    </sheetView>
  </sheetViews>
  <sheetFormatPr defaultColWidth="6.875" defaultRowHeight="13.5" outlineLevelCol="7"/>
  <cols>
    <col min="1" max="1" width="10.125" style="20" customWidth="1"/>
    <col min="2" max="2" width="20.875" style="20" customWidth="1"/>
    <col min="3" max="3" width="21.5" style="20" customWidth="1"/>
    <col min="4" max="4" width="20.375" style="20" customWidth="1"/>
    <col min="5" max="6" width="17.375" style="20" customWidth="1"/>
    <col min="7" max="7" width="25.75" style="20" customWidth="1"/>
    <col min="8" max="8" width="14.875" style="20" customWidth="1"/>
    <col min="9" max="16384" width="6.875" style="20"/>
  </cols>
  <sheetData>
    <row r="1" s="20" customFormat="1" ht="18" customHeight="1"/>
    <row r="2" ht="18.75" customHeight="1" spans="1:8">
      <c r="A2" s="3" t="s">
        <v>273</v>
      </c>
      <c r="B2" s="3"/>
      <c r="C2" s="3"/>
      <c r="D2" s="3"/>
      <c r="E2" s="3"/>
      <c r="F2" s="3"/>
      <c r="G2" s="3"/>
      <c r="H2" s="3"/>
    </row>
    <row r="3" s="20" customFormat="1" ht="12.75" customHeight="1"/>
    <row r="4" s="20" customFormat="1" ht="27.75" customHeight="1" spans="1:8">
      <c r="A4" s="4"/>
      <c r="B4" s="4"/>
      <c r="C4" s="5"/>
      <c r="D4" s="5"/>
      <c r="E4" s="5"/>
      <c r="F4" s="5"/>
      <c r="G4" s="5"/>
      <c r="H4" s="6" t="s">
        <v>2</v>
      </c>
    </row>
    <row r="5" ht="21" customHeight="1" spans="1:8">
      <c r="A5" s="7" t="s">
        <v>274</v>
      </c>
      <c r="B5" s="8" t="s">
        <v>275</v>
      </c>
      <c r="C5" s="8" t="s">
        <v>276</v>
      </c>
      <c r="D5" s="8" t="s">
        <v>277</v>
      </c>
      <c r="E5" s="10" t="s">
        <v>278</v>
      </c>
      <c r="F5" s="9" t="s">
        <v>279</v>
      </c>
      <c r="G5" s="35" t="s">
        <v>280</v>
      </c>
      <c r="H5" s="7" t="s">
        <v>8</v>
      </c>
    </row>
    <row r="6" ht="24" customHeight="1" spans="1:8">
      <c r="A6" s="10"/>
      <c r="B6" s="11"/>
      <c r="C6" s="11"/>
      <c r="D6" s="11"/>
      <c r="E6" s="33"/>
      <c r="F6" s="9"/>
      <c r="G6" s="36"/>
      <c r="H6" s="7"/>
    </row>
    <row r="7" ht="28" customHeight="1" spans="1:8">
      <c r="A7" s="22" t="s">
        <v>5</v>
      </c>
      <c r="B7" s="31"/>
      <c r="C7" s="37"/>
      <c r="D7" s="22"/>
      <c r="E7" s="24"/>
      <c r="F7" s="22"/>
      <c r="G7" s="38"/>
      <c r="H7" s="25">
        <f>H8+H24+H27+H31</f>
        <v>483</v>
      </c>
    </row>
    <row r="8" s="20" customFormat="1" ht="28" customHeight="1" spans="1:8">
      <c r="A8" s="22" t="s">
        <v>281</v>
      </c>
      <c r="B8" s="31" t="s">
        <v>282</v>
      </c>
      <c r="C8" s="37"/>
      <c r="D8" s="22"/>
      <c r="E8" s="24"/>
      <c r="F8" s="22"/>
      <c r="G8" s="38"/>
      <c r="H8" s="25">
        <f>H9+H16+H19</f>
        <v>421</v>
      </c>
    </row>
    <row r="9" s="20" customFormat="1" ht="28" customHeight="1" spans="1:8">
      <c r="A9" s="22" t="s">
        <v>851</v>
      </c>
      <c r="B9" s="31" t="s">
        <v>852</v>
      </c>
      <c r="C9" s="37"/>
      <c r="D9" s="22"/>
      <c r="E9" s="24"/>
      <c r="F9" s="22"/>
      <c r="G9" s="38"/>
      <c r="H9" s="25">
        <f>SUM(H10:H15)</f>
        <v>132</v>
      </c>
    </row>
    <row r="10" ht="28" customHeight="1" spans="1:8">
      <c r="A10" s="22" t="s">
        <v>853</v>
      </c>
      <c r="B10" s="31" t="s">
        <v>854</v>
      </c>
      <c r="C10" s="37" t="s">
        <v>855</v>
      </c>
      <c r="D10" s="22" t="s">
        <v>856</v>
      </c>
      <c r="E10" s="24">
        <v>44210.4784259259</v>
      </c>
      <c r="F10" s="22" t="s">
        <v>857</v>
      </c>
      <c r="G10" s="38" t="s">
        <v>858</v>
      </c>
      <c r="H10" s="25">
        <v>132</v>
      </c>
    </row>
    <row r="11" ht="28" customHeight="1" spans="1:8">
      <c r="A11" s="22" t="s">
        <v>853</v>
      </c>
      <c r="B11" s="31" t="s">
        <v>854</v>
      </c>
      <c r="C11" s="37" t="s">
        <v>855</v>
      </c>
      <c r="D11" s="22"/>
      <c r="E11" s="24">
        <v>44210.4784259259</v>
      </c>
      <c r="F11" s="22" t="s">
        <v>857</v>
      </c>
      <c r="G11" s="38" t="s">
        <v>858</v>
      </c>
      <c r="H11" s="25">
        <v>0</v>
      </c>
    </row>
    <row r="12" ht="28" customHeight="1" spans="1:8">
      <c r="A12" s="22" t="s">
        <v>853</v>
      </c>
      <c r="B12" s="31" t="s">
        <v>854</v>
      </c>
      <c r="C12" s="37" t="s">
        <v>859</v>
      </c>
      <c r="D12" s="22" t="s">
        <v>860</v>
      </c>
      <c r="E12" s="24">
        <v>44210.4784259259</v>
      </c>
      <c r="F12" s="22" t="s">
        <v>857</v>
      </c>
      <c r="G12" s="38" t="s">
        <v>861</v>
      </c>
      <c r="H12" s="25">
        <v>0</v>
      </c>
    </row>
    <row r="13" ht="28" customHeight="1" spans="1:8">
      <c r="A13" s="22" t="s">
        <v>853</v>
      </c>
      <c r="B13" s="31" t="s">
        <v>854</v>
      </c>
      <c r="C13" s="37" t="s">
        <v>859</v>
      </c>
      <c r="D13" s="22"/>
      <c r="E13" s="24">
        <v>44210.4784259259</v>
      </c>
      <c r="F13" s="22" t="s">
        <v>857</v>
      </c>
      <c r="G13" s="38" t="s">
        <v>861</v>
      </c>
      <c r="H13" s="25">
        <v>0</v>
      </c>
    </row>
    <row r="14" ht="28" customHeight="1" spans="1:8">
      <c r="A14" s="22" t="s">
        <v>853</v>
      </c>
      <c r="B14" s="31" t="s">
        <v>854</v>
      </c>
      <c r="C14" s="37" t="s">
        <v>862</v>
      </c>
      <c r="D14" s="22"/>
      <c r="E14" s="24">
        <v>44210.4784259259</v>
      </c>
      <c r="F14" s="22" t="s">
        <v>857</v>
      </c>
      <c r="G14" s="38" t="s">
        <v>863</v>
      </c>
      <c r="H14" s="25">
        <v>0</v>
      </c>
    </row>
    <row r="15" ht="28" customHeight="1" spans="1:8">
      <c r="A15" s="22" t="s">
        <v>853</v>
      </c>
      <c r="B15" s="31" t="s">
        <v>854</v>
      </c>
      <c r="C15" s="37" t="s">
        <v>862</v>
      </c>
      <c r="D15" s="22" t="s">
        <v>864</v>
      </c>
      <c r="E15" s="24">
        <v>44210.4784259259</v>
      </c>
      <c r="F15" s="22" t="s">
        <v>857</v>
      </c>
      <c r="G15" s="38" t="s">
        <v>863</v>
      </c>
      <c r="H15" s="25">
        <v>0</v>
      </c>
    </row>
    <row r="16" s="20" customFormat="1" ht="28" customHeight="1" spans="1:8">
      <c r="A16" s="22" t="s">
        <v>297</v>
      </c>
      <c r="B16" s="31" t="s">
        <v>298</v>
      </c>
      <c r="C16" s="37"/>
      <c r="D16" s="22"/>
      <c r="E16" s="24"/>
      <c r="F16" s="22"/>
      <c r="G16" s="38"/>
      <c r="H16" s="25">
        <f>SUM(H17:H18)</f>
        <v>116</v>
      </c>
    </row>
    <row r="17" ht="28" customHeight="1" spans="1:8">
      <c r="A17" s="22" t="s">
        <v>299</v>
      </c>
      <c r="B17" s="31" t="s">
        <v>300</v>
      </c>
      <c r="C17" s="37" t="s">
        <v>865</v>
      </c>
      <c r="D17" s="22" t="s">
        <v>866</v>
      </c>
      <c r="E17" s="24">
        <v>44210.4784259259</v>
      </c>
      <c r="F17" s="22" t="s">
        <v>857</v>
      </c>
      <c r="G17" s="38" t="s">
        <v>867</v>
      </c>
      <c r="H17" s="25">
        <v>116</v>
      </c>
    </row>
    <row r="18" ht="28" customHeight="1" spans="1:8">
      <c r="A18" s="22" t="s">
        <v>299</v>
      </c>
      <c r="B18" s="31" t="s">
        <v>300</v>
      </c>
      <c r="C18" s="37" t="s">
        <v>865</v>
      </c>
      <c r="D18" s="22"/>
      <c r="E18" s="24">
        <v>44210.4784259259</v>
      </c>
      <c r="F18" s="22" t="s">
        <v>857</v>
      </c>
      <c r="G18" s="38" t="s">
        <v>867</v>
      </c>
      <c r="H18" s="25">
        <v>0</v>
      </c>
    </row>
    <row r="19" s="20" customFormat="1" ht="28" customHeight="1" spans="1:8">
      <c r="A19" s="22" t="s">
        <v>817</v>
      </c>
      <c r="B19" s="31" t="s">
        <v>818</v>
      </c>
      <c r="C19" s="37"/>
      <c r="D19" s="22"/>
      <c r="E19" s="24"/>
      <c r="F19" s="22"/>
      <c r="G19" s="38"/>
      <c r="H19" s="25">
        <f>SUM(H20:H23)</f>
        <v>173</v>
      </c>
    </row>
    <row r="20" ht="28" customHeight="1" spans="1:8">
      <c r="A20" s="22" t="s">
        <v>819</v>
      </c>
      <c r="B20" s="31" t="s">
        <v>820</v>
      </c>
      <c r="C20" s="37" t="s">
        <v>868</v>
      </c>
      <c r="D20" s="22" t="s">
        <v>869</v>
      </c>
      <c r="E20" s="24">
        <v>44287.6634606481</v>
      </c>
      <c r="F20" s="22" t="s">
        <v>857</v>
      </c>
      <c r="G20" s="38" t="s">
        <v>870</v>
      </c>
      <c r="H20" s="25">
        <v>121</v>
      </c>
    </row>
    <row r="21" ht="28" customHeight="1" spans="1:8">
      <c r="A21" s="22" t="s">
        <v>819</v>
      </c>
      <c r="B21" s="31" t="s">
        <v>820</v>
      </c>
      <c r="C21" s="37" t="s">
        <v>862</v>
      </c>
      <c r="D21" s="22" t="s">
        <v>871</v>
      </c>
      <c r="E21" s="24">
        <v>44216.4294907407</v>
      </c>
      <c r="F21" s="22" t="s">
        <v>857</v>
      </c>
      <c r="G21" s="38" t="s">
        <v>872</v>
      </c>
      <c r="H21" s="25">
        <v>0</v>
      </c>
    </row>
    <row r="22" ht="28" customHeight="1" spans="1:8">
      <c r="A22" s="22" t="s">
        <v>819</v>
      </c>
      <c r="B22" s="31" t="s">
        <v>820</v>
      </c>
      <c r="C22" s="37" t="s">
        <v>873</v>
      </c>
      <c r="D22" s="22"/>
      <c r="E22" s="24">
        <v>44210.4784259259</v>
      </c>
      <c r="F22" s="22" t="s">
        <v>857</v>
      </c>
      <c r="G22" s="38" t="s">
        <v>874</v>
      </c>
      <c r="H22" s="25">
        <v>0</v>
      </c>
    </row>
    <row r="23" ht="28" customHeight="1" spans="1:8">
      <c r="A23" s="22" t="s">
        <v>819</v>
      </c>
      <c r="B23" s="31" t="s">
        <v>820</v>
      </c>
      <c r="C23" s="37" t="s">
        <v>873</v>
      </c>
      <c r="D23" s="22" t="s">
        <v>875</v>
      </c>
      <c r="E23" s="24">
        <v>44210.4784259259</v>
      </c>
      <c r="F23" s="22" t="s">
        <v>857</v>
      </c>
      <c r="G23" s="38" t="s">
        <v>874</v>
      </c>
      <c r="H23" s="25">
        <v>52</v>
      </c>
    </row>
    <row r="24" s="20" customFormat="1" ht="28" customHeight="1" spans="1:8">
      <c r="A24" s="22" t="s">
        <v>402</v>
      </c>
      <c r="B24" s="31" t="s">
        <v>403</v>
      </c>
      <c r="C24" s="37"/>
      <c r="D24" s="22"/>
      <c r="E24" s="24"/>
      <c r="F24" s="22"/>
      <c r="G24" s="38"/>
      <c r="H24" s="25">
        <f>SUM(H25:H26)</f>
        <v>4</v>
      </c>
    </row>
    <row r="25" ht="28" customHeight="1" spans="1:8">
      <c r="A25" s="22" t="s">
        <v>876</v>
      </c>
      <c r="B25" s="31" t="s">
        <v>877</v>
      </c>
      <c r="C25" s="37" t="s">
        <v>878</v>
      </c>
      <c r="D25" s="22"/>
      <c r="E25" s="24">
        <v>44210.4784259259</v>
      </c>
      <c r="F25" s="22" t="s">
        <v>857</v>
      </c>
      <c r="G25" s="38" t="s">
        <v>879</v>
      </c>
      <c r="H25" s="25">
        <v>4</v>
      </c>
    </row>
    <row r="26" ht="28" customHeight="1" spans="1:8">
      <c r="A26" s="22" t="s">
        <v>876</v>
      </c>
      <c r="B26" s="31" t="s">
        <v>877</v>
      </c>
      <c r="C26" s="37" t="s">
        <v>878</v>
      </c>
      <c r="D26" s="22" t="s">
        <v>880</v>
      </c>
      <c r="E26" s="24">
        <v>44210.4784259259</v>
      </c>
      <c r="F26" s="22" t="s">
        <v>857</v>
      </c>
      <c r="G26" s="38" t="s">
        <v>879</v>
      </c>
      <c r="H26" s="25">
        <v>0</v>
      </c>
    </row>
    <row r="27" s="20" customFormat="1" ht="28" customHeight="1" spans="1:8">
      <c r="A27" s="22" t="s">
        <v>434</v>
      </c>
      <c r="B27" s="31" t="s">
        <v>435</v>
      </c>
      <c r="C27" s="37"/>
      <c r="D27" s="22"/>
      <c r="E27" s="24"/>
      <c r="F27" s="22"/>
      <c r="G27" s="38"/>
      <c r="H27" s="25">
        <f>H28</f>
        <v>0</v>
      </c>
    </row>
    <row r="28" s="20" customFormat="1" ht="28" customHeight="1" spans="1:8">
      <c r="A28" s="22" t="s">
        <v>283</v>
      </c>
      <c r="B28" s="31" t="s">
        <v>442</v>
      </c>
      <c r="C28" s="37"/>
      <c r="D28" s="22"/>
      <c r="E28" s="24"/>
      <c r="F28" s="22"/>
      <c r="G28" s="38"/>
      <c r="H28" s="25">
        <f>SUM(H29:H30)</f>
        <v>0</v>
      </c>
    </row>
    <row r="29" ht="28" customHeight="1" spans="1:8">
      <c r="A29" s="22" t="s">
        <v>881</v>
      </c>
      <c r="B29" s="31" t="s">
        <v>882</v>
      </c>
      <c r="C29" s="37" t="s">
        <v>883</v>
      </c>
      <c r="D29" s="22" t="s">
        <v>884</v>
      </c>
      <c r="E29" s="24">
        <v>44501.8174421296</v>
      </c>
      <c r="F29" s="22" t="s">
        <v>857</v>
      </c>
      <c r="G29" s="38" t="s">
        <v>885</v>
      </c>
      <c r="H29" s="25">
        <v>0</v>
      </c>
    </row>
    <row r="30" ht="28" customHeight="1" spans="1:8">
      <c r="A30" s="22" t="s">
        <v>881</v>
      </c>
      <c r="B30" s="31" t="s">
        <v>882</v>
      </c>
      <c r="C30" s="37" t="s">
        <v>883</v>
      </c>
      <c r="D30" s="22" t="s">
        <v>884</v>
      </c>
      <c r="E30" s="24">
        <v>44369.8874305556</v>
      </c>
      <c r="F30" s="22" t="s">
        <v>857</v>
      </c>
      <c r="G30" s="38" t="s">
        <v>885</v>
      </c>
      <c r="H30" s="25">
        <v>0</v>
      </c>
    </row>
    <row r="31" s="20" customFormat="1" ht="28" customHeight="1" spans="1:8">
      <c r="A31" s="22" t="s">
        <v>530</v>
      </c>
      <c r="B31" s="31" t="s">
        <v>531</v>
      </c>
      <c r="C31" s="37"/>
      <c r="D31" s="22"/>
      <c r="E31" s="24"/>
      <c r="F31" s="22"/>
      <c r="G31" s="38"/>
      <c r="H31" s="25">
        <f>H32+H35</f>
        <v>58</v>
      </c>
    </row>
    <row r="32" s="20" customFormat="1" ht="28" customHeight="1" spans="1:8">
      <c r="A32" s="22" t="s">
        <v>387</v>
      </c>
      <c r="B32" s="31" t="s">
        <v>532</v>
      </c>
      <c r="C32" s="37"/>
      <c r="D32" s="22"/>
      <c r="E32" s="24"/>
      <c r="F32" s="22"/>
      <c r="G32" s="38"/>
      <c r="H32" s="25">
        <f>SUM(H33:H34)</f>
        <v>38</v>
      </c>
    </row>
    <row r="33" ht="28" customHeight="1" spans="1:8">
      <c r="A33" s="22" t="s">
        <v>886</v>
      </c>
      <c r="B33" s="31" t="s">
        <v>887</v>
      </c>
      <c r="C33" s="37" t="s">
        <v>888</v>
      </c>
      <c r="D33" s="22" t="s">
        <v>889</v>
      </c>
      <c r="E33" s="24">
        <v>44222.7802893519</v>
      </c>
      <c r="F33" s="22" t="s">
        <v>857</v>
      </c>
      <c r="G33" s="38" t="s">
        <v>890</v>
      </c>
      <c r="H33" s="25">
        <v>0</v>
      </c>
    </row>
    <row r="34" ht="28" customHeight="1" spans="1:8">
      <c r="A34" s="22" t="s">
        <v>886</v>
      </c>
      <c r="B34" s="31" t="s">
        <v>887</v>
      </c>
      <c r="C34" s="37" t="s">
        <v>888</v>
      </c>
      <c r="D34" s="22" t="s">
        <v>891</v>
      </c>
      <c r="E34" s="24">
        <v>44222.7802893519</v>
      </c>
      <c r="F34" s="22" t="s">
        <v>857</v>
      </c>
      <c r="G34" s="38" t="s">
        <v>890</v>
      </c>
      <c r="H34" s="25">
        <v>38</v>
      </c>
    </row>
    <row r="35" s="20" customFormat="1" ht="28" customHeight="1" spans="1:8">
      <c r="A35" s="22" t="s">
        <v>464</v>
      </c>
      <c r="B35" s="31" t="s">
        <v>552</v>
      </c>
      <c r="C35" s="37"/>
      <c r="D35" s="22"/>
      <c r="E35" s="24"/>
      <c r="F35" s="22"/>
      <c r="G35" s="38"/>
      <c r="H35" s="25">
        <f>SUM(H36:H37)</f>
        <v>20</v>
      </c>
    </row>
    <row r="36" ht="28" customHeight="1" spans="1:8">
      <c r="A36" s="22" t="s">
        <v>892</v>
      </c>
      <c r="B36" s="31" t="s">
        <v>893</v>
      </c>
      <c r="C36" s="37" t="s">
        <v>888</v>
      </c>
      <c r="D36" s="22" t="s">
        <v>889</v>
      </c>
      <c r="E36" s="24">
        <v>44222.7802893519</v>
      </c>
      <c r="F36" s="22" t="s">
        <v>857</v>
      </c>
      <c r="G36" s="38" t="s">
        <v>890</v>
      </c>
      <c r="H36" s="25">
        <v>0</v>
      </c>
    </row>
    <row r="37" ht="28" customHeight="1" spans="1:8">
      <c r="A37" s="22" t="s">
        <v>892</v>
      </c>
      <c r="B37" s="31" t="s">
        <v>893</v>
      </c>
      <c r="C37" s="37" t="s">
        <v>888</v>
      </c>
      <c r="D37" s="22" t="s">
        <v>891</v>
      </c>
      <c r="E37" s="24">
        <v>44222.7802893519</v>
      </c>
      <c r="F37" s="22" t="s">
        <v>857</v>
      </c>
      <c r="G37" s="38" t="s">
        <v>890</v>
      </c>
      <c r="H37" s="25">
        <v>20</v>
      </c>
    </row>
    <row r="38" s="20" customFormat="1" ht="28" customHeight="1" spans="1:8">
      <c r="A38" s="22" t="s">
        <v>769</v>
      </c>
      <c r="B38" s="23" t="s">
        <v>770</v>
      </c>
      <c r="C38" s="22"/>
      <c r="D38" s="22"/>
      <c r="E38" s="24"/>
      <c r="F38" s="22"/>
      <c r="G38" s="22"/>
      <c r="H38" s="48"/>
    </row>
    <row r="39" ht="28" customHeight="1" spans="1:8">
      <c r="A39" s="22" t="s">
        <v>322</v>
      </c>
      <c r="B39" s="23" t="s">
        <v>771</v>
      </c>
      <c r="C39" s="22"/>
      <c r="D39" s="22"/>
      <c r="E39" s="24"/>
      <c r="F39" s="22"/>
      <c r="G39" s="22"/>
      <c r="H39" s="48"/>
    </row>
    <row r="40" ht="28" customHeight="1" spans="1:8">
      <c r="A40" s="22" t="s">
        <v>772</v>
      </c>
      <c r="B40" s="23" t="s">
        <v>773</v>
      </c>
      <c r="C40" s="22" t="s">
        <v>894</v>
      </c>
      <c r="D40" s="22"/>
      <c r="E40" s="24">
        <v>44210.4784259259</v>
      </c>
      <c r="F40" s="22" t="s">
        <v>857</v>
      </c>
      <c r="G40" s="22" t="s">
        <v>895</v>
      </c>
      <c r="H40" s="48"/>
    </row>
    <row r="41" s="20" customFormat="1" ht="25.5" customHeight="1"/>
    <row r="42" s="20" customFormat="1" ht="25.5" customHeight="1"/>
    <row r="43" s="20" customFormat="1" ht="25.5" customHeight="1"/>
    <row r="44" s="20" customFormat="1" ht="25.5" customHeight="1"/>
    <row r="45" s="20" customFormat="1" ht="25.5" customHeight="1"/>
    <row r="46" s="20" customFormat="1" ht="25.5" customHeight="1"/>
    <row r="47" s="20" customFormat="1" ht="25.5" customHeight="1"/>
    <row r="48" s="20" customFormat="1" ht="25.5" customHeight="1"/>
    <row r="49" s="20" customFormat="1" ht="25.5" customHeight="1"/>
    <row r="50" s="20" customFormat="1" ht="25.5" customHeight="1"/>
    <row r="51" s="20" customFormat="1" ht="25.5" customHeight="1"/>
    <row r="52" s="20" customFormat="1" ht="25.5" customHeight="1"/>
    <row r="53" s="20" customFormat="1" ht="25.5" customHeight="1"/>
    <row r="54" s="20" customFormat="1" ht="25.5" customHeight="1"/>
    <row r="55" s="20" customFormat="1" ht="25.5" customHeight="1"/>
    <row r="56" s="20" customFormat="1" ht="25.5" customHeight="1"/>
    <row r="57" s="20" customFormat="1" ht="25.5" customHeight="1"/>
    <row r="58" s="20" customFormat="1" ht="25.5" customHeight="1"/>
    <row r="59" s="20" customFormat="1" ht="25.5" customHeight="1"/>
    <row r="60" s="20" customFormat="1" ht="25.5" customHeight="1"/>
    <row r="61" s="20" customFormat="1" ht="25.5" customHeight="1"/>
    <row r="62" s="20" customFormat="1" ht="25.5" customHeight="1"/>
    <row r="63" s="20" customFormat="1" ht="25.5" customHeight="1"/>
    <row r="64" s="20" customFormat="1" ht="25.5" customHeight="1"/>
    <row r="65" s="20" customFormat="1" ht="25.5" customHeight="1"/>
    <row r="66" s="20" customFormat="1" ht="25.5" customHeight="1"/>
    <row r="67" s="20" customFormat="1" ht="25.5" customHeight="1"/>
    <row r="68" s="20" customFormat="1" ht="25.5" customHeight="1"/>
    <row r="69" s="20" customFormat="1" ht="25.5" customHeight="1"/>
    <row r="70" s="20" customFormat="1" ht="25.5" customHeight="1"/>
    <row r="71" s="20" customFormat="1" ht="25.5" customHeight="1"/>
    <row r="72" s="20" customFormat="1" ht="25.5" customHeight="1"/>
    <row r="73" s="20" customFormat="1" ht="25.5" customHeight="1"/>
    <row r="74" s="20" customFormat="1" ht="25.5" customHeight="1"/>
    <row r="75" s="20" customFormat="1" ht="25.5" customHeight="1"/>
    <row r="76" s="20" customFormat="1" ht="25.5" customHeight="1"/>
    <row r="77" s="20" customFormat="1" ht="25.5" customHeight="1"/>
    <row r="78" s="20" customFormat="1" ht="25.5" customHeight="1"/>
    <row r="79" s="20" customFormat="1" ht="25.5" customHeight="1"/>
    <row r="80" s="20" customFormat="1" ht="25.5" customHeight="1"/>
    <row r="81" s="20" customFormat="1" ht="25.5" customHeight="1"/>
    <row r="82" s="20" customFormat="1" ht="25.5" customHeight="1"/>
    <row r="83" s="20" customFormat="1" ht="25.5" customHeight="1"/>
    <row r="84" s="20" customFormat="1" ht="25.5" customHeight="1"/>
    <row r="85" s="20" customFormat="1" ht="25.5" customHeight="1"/>
    <row r="86" s="20" customFormat="1" ht="25.5" customHeight="1"/>
    <row r="87" s="20" customFormat="1" ht="25.5" customHeight="1"/>
    <row r="88" s="20" customFormat="1" ht="25.5" customHeight="1"/>
    <row r="89" s="20" customFormat="1" ht="25.5" customHeight="1"/>
    <row r="90" s="20" customFormat="1" ht="25.5" customHeight="1"/>
    <row r="91" s="20" customFormat="1" ht="25.5" customHeight="1"/>
    <row r="92" s="20" customFormat="1" ht="25.5" customHeight="1"/>
    <row r="93" s="20" customFormat="1" ht="25.5" customHeight="1"/>
    <row r="94" s="20" customFormat="1" ht="25.5" customHeight="1"/>
    <row r="95" s="20" customFormat="1" ht="25.5" customHeight="1"/>
    <row r="96" s="20" customFormat="1" ht="25.5" customHeight="1"/>
    <row r="97" s="20" customFormat="1" ht="25.5" customHeight="1"/>
    <row r="98" s="20" customFormat="1" ht="25.5" customHeight="1"/>
    <row r="99" s="20" customFormat="1" ht="25.5" customHeight="1"/>
    <row r="100" s="20" customFormat="1" ht="25.5" customHeight="1"/>
    <row r="101" s="20" customFormat="1" ht="25.5" customHeight="1"/>
    <row r="102" s="20" customFormat="1" ht="25.5" customHeight="1"/>
    <row r="103" s="20" customFormat="1" ht="25.5" customHeight="1"/>
    <row r="104" s="20" customFormat="1" ht="25.5" customHeight="1"/>
    <row r="105" s="20" customFormat="1" ht="25.5" customHeight="1"/>
    <row r="106" s="20" customFormat="1" ht="25.5" customHeight="1"/>
    <row r="107" s="20" customFormat="1" ht="25.5" customHeight="1"/>
    <row r="108" s="20" customFormat="1" ht="25.5" customHeight="1"/>
    <row r="109" s="20" customFormat="1" ht="25.5" customHeight="1"/>
    <row r="110" s="20" customFormat="1" ht="25.5" customHeight="1"/>
    <row r="111" s="20" customFormat="1" ht="25.5" customHeight="1"/>
    <row r="112" s="20" customFormat="1" ht="25.5" customHeight="1"/>
    <row r="113" s="20" customFormat="1" ht="25.5" customHeight="1"/>
    <row r="114" s="20" customFormat="1" ht="25.5" customHeight="1"/>
    <row r="115" s="20" customFormat="1" ht="25.5" customHeight="1"/>
    <row r="116" s="20" customFormat="1" ht="25.5" customHeight="1"/>
    <row r="117" s="20" customFormat="1" ht="25.5" customHeight="1"/>
    <row r="118" s="20" customFormat="1" ht="25.5" customHeight="1"/>
    <row r="119" s="20" customFormat="1" ht="25.5" customHeight="1"/>
    <row r="120" s="20" customFormat="1" ht="25.5" customHeight="1"/>
    <row r="121" s="20" customFormat="1" ht="25.5" customHeight="1"/>
    <row r="122" s="20" customFormat="1" ht="25.5" customHeight="1"/>
    <row r="123" s="20" customFormat="1" ht="25.5" customHeight="1"/>
    <row r="124" s="20" customFormat="1" ht="25.5" customHeight="1"/>
    <row r="125" s="20" customFormat="1" ht="25.5" customHeight="1"/>
    <row r="126" s="20" customFormat="1" ht="25.5" customHeight="1"/>
    <row r="127" s="20" customFormat="1" ht="25.5" customHeight="1"/>
    <row r="128" s="20" customFormat="1" ht="25.5" customHeight="1"/>
    <row r="129" s="20" customFormat="1" ht="25.5" customHeight="1"/>
    <row r="130" s="20" customFormat="1" ht="25.5" customHeight="1"/>
    <row r="131" s="20" customFormat="1" ht="25.5" customHeight="1"/>
    <row r="132" s="20" customFormat="1" ht="25.5" customHeight="1"/>
    <row r="133" s="20" customFormat="1" ht="25.5" customHeight="1"/>
    <row r="134" s="20" customFormat="1" ht="25.5" customHeight="1"/>
    <row r="135" s="20" customFormat="1" ht="25.5" customHeight="1"/>
    <row r="136" s="20" customFormat="1" ht="25.5" customHeight="1"/>
    <row r="137" s="20" customFormat="1" ht="25.5" customHeight="1"/>
    <row r="138" s="20" customFormat="1" ht="25.5" customHeight="1"/>
    <row r="139" s="20" customFormat="1" ht="25.5" customHeight="1"/>
    <row r="140" s="20" customFormat="1" ht="25.5" customHeight="1"/>
    <row r="141" s="20" customFormat="1" ht="25.5" customHeight="1"/>
    <row r="142" s="20" customFormat="1" ht="25.5" customHeight="1"/>
    <row r="143" s="20" customFormat="1" ht="25.5" customHeight="1"/>
    <row r="144" s="20" customFormat="1" ht="25.5" customHeight="1"/>
    <row r="145" s="20" customFormat="1" ht="25.5" customHeight="1"/>
    <row r="146" s="20" customFormat="1" ht="25.5" customHeight="1"/>
    <row r="147" s="20" customFormat="1" ht="25.5" customHeight="1"/>
    <row r="148" s="20" customFormat="1" ht="25.5" customHeight="1"/>
    <row r="149" s="20" customFormat="1" ht="25.5" customHeight="1"/>
    <row r="150" s="20" customFormat="1" ht="25.5" customHeight="1"/>
    <row r="151" s="20" customFormat="1" ht="25.5" customHeight="1"/>
    <row r="152" s="20" customFormat="1" ht="25.5" customHeight="1"/>
    <row r="153" s="20" customFormat="1" ht="25.5" customHeight="1"/>
    <row r="154" s="20" customFormat="1" ht="25.5" customHeight="1"/>
    <row r="155" s="20" customFormat="1" ht="25.5" customHeight="1"/>
    <row r="156" s="20" customFormat="1" ht="25.5" customHeight="1"/>
    <row r="157" s="20" customFormat="1" ht="25.5" customHeight="1"/>
    <row r="158" s="20" customFormat="1" ht="25.5" customHeight="1"/>
    <row r="159" s="20" customFormat="1" ht="25.5" customHeight="1"/>
    <row r="160" s="20" customFormat="1" ht="25.5" customHeight="1"/>
    <row r="161" s="20" customFormat="1" ht="25.5" customHeight="1"/>
    <row r="162" s="20" customFormat="1" ht="25.5" customHeight="1"/>
    <row r="163" s="20" customFormat="1" ht="25.5" customHeight="1"/>
    <row r="164" s="20" customFormat="1" ht="25.5" customHeight="1"/>
    <row r="165" s="20" customFormat="1" ht="25.5" customHeight="1"/>
    <row r="166" s="20" customFormat="1" ht="25.5" customHeight="1"/>
    <row r="167" s="20" customFormat="1" ht="25.5" customHeight="1"/>
    <row r="168" s="20" customFormat="1" ht="25.5" customHeight="1"/>
    <row r="169" s="20" customFormat="1" ht="25.5" customHeight="1"/>
    <row r="170" s="20" customFormat="1" ht="25.5" customHeight="1"/>
    <row r="171" s="20" customFormat="1" ht="25.5" customHeight="1"/>
    <row r="172" s="20" customFormat="1" ht="25.5" customHeight="1"/>
    <row r="173" s="20" customFormat="1" ht="25.5" customHeight="1"/>
    <row r="174" s="20" customFormat="1" ht="25.5" customHeight="1"/>
    <row r="175" s="20" customFormat="1" ht="25.5" customHeight="1"/>
    <row r="176" s="20" customFormat="1" ht="25.5" customHeight="1"/>
    <row r="177" s="20" customFormat="1" ht="25.5" customHeight="1"/>
    <row r="178" s="20" customFormat="1" ht="25.5" customHeight="1"/>
    <row r="179" s="20" customFormat="1" ht="25.5" customHeight="1"/>
    <row r="180" s="20" customFormat="1" ht="25.5" customHeight="1"/>
    <row r="181" s="20" customFormat="1" ht="25.5" customHeight="1"/>
    <row r="182" s="20" customFormat="1" ht="25.5" customHeight="1"/>
    <row r="183" s="20" customFormat="1" ht="25.5" customHeight="1"/>
    <row r="184" s="20" customFormat="1" ht="25.5" customHeight="1"/>
    <row r="185" s="20" customFormat="1" ht="25.5" customHeight="1"/>
    <row r="186" s="20" customFormat="1" ht="25.5" customHeight="1"/>
    <row r="187" s="20" customFormat="1" ht="25.5" customHeight="1"/>
    <row r="188" s="20" customFormat="1" ht="25.5" customHeight="1"/>
    <row r="189" s="20" customFormat="1" ht="25.5" customHeight="1"/>
    <row r="190" s="20" customFormat="1" ht="25.5" customHeight="1"/>
    <row r="191" s="20" customFormat="1" ht="25.5" customHeight="1"/>
    <row r="192" s="20" customFormat="1" ht="25.5" customHeight="1"/>
    <row r="193" s="20" customFormat="1" ht="25.5" customHeight="1"/>
    <row r="194" s="20" customFormat="1" ht="25.5" customHeight="1"/>
    <row r="195" s="20" customFormat="1" ht="25.5" customHeight="1"/>
    <row r="196" s="20" customFormat="1" ht="25.5" customHeight="1"/>
    <row r="197" s="20" customFormat="1" ht="25.5" customHeight="1"/>
    <row r="198" s="20" customFormat="1" ht="25.5" customHeight="1"/>
    <row r="199" s="20" customFormat="1" ht="25.5" customHeight="1"/>
    <row r="200" s="20" customFormat="1" ht="25.5" customHeight="1"/>
    <row r="201" s="20" customFormat="1" ht="25.5" customHeight="1"/>
    <row r="202" s="20" customFormat="1" ht="25.5" customHeight="1"/>
    <row r="203" s="20" customFormat="1" ht="25.5" customHeight="1"/>
    <row r="204" s="20" customFormat="1" ht="25.5" customHeight="1"/>
    <row r="205" s="20" customFormat="1" ht="25.5" customHeight="1"/>
    <row r="206" s="20" customFormat="1" ht="25.5" customHeight="1"/>
    <row r="207" s="20" customFormat="1" ht="25.5" customHeight="1"/>
    <row r="208" s="20" customFormat="1" ht="25.5" customHeight="1"/>
    <row r="209" s="20" customFormat="1" ht="25.5" customHeight="1"/>
    <row r="210" s="20" customFormat="1" ht="25.5" customHeight="1"/>
    <row r="211" s="20" customFormat="1" ht="25.5" customHeight="1"/>
    <row r="212" s="20" customFormat="1" ht="25.5" customHeight="1"/>
    <row r="213" s="20" customFormat="1" ht="25.5" customHeight="1"/>
    <row r="214" s="20" customFormat="1" ht="25.5" customHeight="1"/>
    <row r="215" s="20" customFormat="1" ht="25.5" customHeight="1"/>
    <row r="216" s="20" customFormat="1" ht="25.5" customHeight="1"/>
    <row r="217" s="20" customFormat="1" ht="25.5" customHeight="1"/>
    <row r="218" s="20" customFormat="1" ht="25.5" customHeight="1"/>
    <row r="219" s="20" customFormat="1" ht="25.5" customHeight="1"/>
    <row r="220" s="20" customFormat="1" ht="25.5" customHeight="1"/>
    <row r="221" s="20" customFormat="1" ht="25.5" customHeight="1"/>
    <row r="222" s="20" customFormat="1" ht="25.5" customHeight="1"/>
    <row r="223" s="20" customFormat="1" ht="25.5" customHeight="1"/>
    <row r="224" s="20" customFormat="1" ht="25.5" customHeight="1"/>
    <row r="225" s="20" customFormat="1" ht="25.5" customHeight="1"/>
    <row r="226" s="20" customFormat="1" ht="25.5" customHeight="1"/>
    <row r="227" s="20" customFormat="1" ht="25.5" customHeight="1"/>
    <row r="228" s="20" customFormat="1" ht="25.5" customHeight="1"/>
    <row r="229" s="20" customFormat="1" ht="25.5" customHeight="1"/>
    <row r="230" s="20" customFormat="1" ht="25.5" customHeight="1"/>
    <row r="231" s="20" customFormat="1" ht="25.5" customHeight="1"/>
    <row r="232" s="20" customFormat="1" ht="25.5" customHeight="1"/>
    <row r="233" s="20" customFormat="1" ht="25.5" customHeight="1"/>
    <row r="234" s="20" customFormat="1" ht="25.5" customHeight="1"/>
    <row r="235" s="20" customFormat="1" ht="25.5" customHeight="1"/>
    <row r="236" s="20" customFormat="1" ht="25.5" customHeight="1"/>
    <row r="237" s="20" customFormat="1" ht="25.5" customHeight="1"/>
    <row r="238" s="20" customFormat="1" ht="25.5" customHeight="1"/>
    <row r="239" s="20" customFormat="1" ht="25.5" customHeight="1"/>
    <row r="240" s="20" customFormat="1" ht="25.5" customHeight="1"/>
    <row r="241" s="20" customFormat="1" ht="25.5" customHeight="1"/>
    <row r="242" s="20" customFormat="1" ht="25.5" customHeight="1"/>
    <row r="243" s="20" customFormat="1" ht="25.5" customHeight="1"/>
    <row r="244" s="20" customFormat="1" ht="25.5" customHeight="1"/>
    <row r="245" s="20" customFormat="1" ht="25.5" customHeight="1"/>
    <row r="246" s="20" customFormat="1" ht="25.5" customHeight="1"/>
    <row r="247" s="20" customFormat="1" ht="25.5" customHeight="1"/>
    <row r="248" s="20" customFormat="1" ht="25.5" customHeight="1"/>
    <row r="249" s="20" customFormat="1" ht="25.5" customHeight="1"/>
    <row r="250" s="20" customFormat="1" ht="25.5" customHeight="1"/>
    <row r="251" s="20" customFormat="1" ht="25.5" customHeight="1"/>
    <row r="252" s="20" customFormat="1" ht="25.5" customHeight="1"/>
    <row r="253" s="20" customFormat="1" ht="25.5" customHeight="1"/>
    <row r="254" s="20" customFormat="1" ht="25.5" customHeight="1"/>
    <row r="255" s="20" customFormat="1" ht="25.5" customHeight="1"/>
    <row r="256" s="20" customFormat="1" ht="25.5" customHeight="1"/>
    <row r="257" s="20" customFormat="1" ht="25.5" customHeight="1"/>
    <row r="258" s="20" customFormat="1" ht="25.5" customHeight="1"/>
    <row r="259" s="20" customFormat="1" ht="25.5" customHeight="1"/>
    <row r="260" s="20" customFormat="1" ht="25.5" customHeight="1"/>
    <row r="261" s="20" customFormat="1" ht="25.5" customHeight="1"/>
    <row r="262" s="20" customFormat="1" ht="25.5" customHeight="1"/>
    <row r="263" s="20" customFormat="1" ht="25.5" customHeight="1"/>
    <row r="264" s="20" customFormat="1" ht="25.5" customHeight="1"/>
    <row r="265" s="20" customFormat="1" ht="25.5" customHeight="1"/>
    <row r="266" s="20" customFormat="1" ht="25.5" customHeight="1"/>
    <row r="267" s="20" customFormat="1" ht="25.5" customHeight="1"/>
    <row r="268" s="20" customFormat="1" ht="25.5" customHeight="1"/>
    <row r="269" s="20" customFormat="1" ht="25.5" customHeight="1"/>
    <row r="270" s="20" customFormat="1" ht="25.5" customHeight="1"/>
    <row r="271" s="20" customFormat="1" ht="25.5" customHeight="1"/>
    <row r="272" s="20" customFormat="1" ht="25.5" customHeight="1"/>
    <row r="273" s="20" customFormat="1" ht="25.5" customHeight="1"/>
    <row r="274" s="20" customFormat="1" ht="25.5" customHeight="1"/>
    <row r="275" s="20" customFormat="1" ht="25.5" customHeight="1"/>
    <row r="276" s="20" customFormat="1" ht="25.5" customHeight="1"/>
    <row r="277" s="20" customFormat="1" ht="25.5" customHeight="1"/>
    <row r="278" s="20" customFormat="1" ht="25.5" customHeight="1"/>
    <row r="279" s="20" customFormat="1" ht="25.5" customHeight="1"/>
    <row r="280" s="20" customFormat="1" ht="25.5" customHeight="1"/>
    <row r="281" s="20" customFormat="1" ht="25.5" customHeight="1"/>
    <row r="282" s="20" customFormat="1" ht="25.5" customHeight="1"/>
    <row r="283" s="20" customFormat="1" ht="25.5" customHeight="1"/>
    <row r="284" s="20" customFormat="1" ht="25.5" customHeight="1"/>
    <row r="285" s="20" customFormat="1" ht="25.5" customHeight="1"/>
    <row r="286" s="20" customFormat="1" ht="25.5" customHeight="1"/>
    <row r="287" s="20" customFormat="1" ht="25.5" customHeight="1"/>
    <row r="288" s="20" customFormat="1" ht="25.5" customHeight="1"/>
    <row r="289" s="20" customFormat="1" ht="25.5" customHeight="1"/>
    <row r="290" s="20" customFormat="1" ht="25.5" customHeight="1"/>
    <row r="291" s="20" customFormat="1" ht="25.5" customHeight="1"/>
    <row r="292" s="20" customFormat="1" ht="25.5" customHeight="1"/>
    <row r="293" s="20" customFormat="1" ht="25.5" customHeight="1"/>
    <row r="294" s="20" customFormat="1" ht="25.5" customHeight="1"/>
    <row r="295" s="20" customFormat="1" ht="25.5" customHeight="1"/>
    <row r="296" s="20" customFormat="1" ht="25.5" customHeight="1"/>
    <row r="297" s="20" customFormat="1" ht="25.5" customHeight="1"/>
    <row r="298" s="20" customFormat="1" ht="25.5" customHeight="1"/>
    <row r="299" s="20" customFormat="1" ht="25.5" customHeight="1"/>
    <row r="300" s="20" customFormat="1" ht="25.5" customHeight="1"/>
    <row r="301" s="20" customFormat="1" ht="25.5" customHeight="1"/>
    <row r="302" s="20" customFormat="1" ht="25.5" customHeight="1"/>
    <row r="303" s="20" customFormat="1" ht="25.5" customHeight="1"/>
    <row r="304" s="20" customFormat="1" ht="25.5" customHeight="1"/>
    <row r="305" s="20" customFormat="1" ht="25.5" customHeight="1"/>
    <row r="306" s="20" customFormat="1" ht="25.5" customHeight="1"/>
    <row r="307" s="20" customFormat="1" ht="25.5" customHeight="1"/>
    <row r="308" s="20" customFormat="1" ht="25.5" customHeight="1"/>
    <row r="309" s="20" customFormat="1" ht="25.5" customHeight="1"/>
    <row r="310" s="20" customFormat="1" ht="25.5" customHeight="1"/>
    <row r="311" s="20" customFormat="1" ht="25.5" customHeight="1"/>
    <row r="312" s="20" customFormat="1" ht="25.5" customHeight="1"/>
    <row r="313" s="20" customFormat="1" ht="25.5" customHeight="1"/>
    <row r="314" s="20" customFormat="1" ht="25.5" customHeight="1"/>
    <row r="315" s="20" customFormat="1" ht="25.5" customHeight="1"/>
    <row r="316" s="20" customFormat="1" ht="25.5" customHeight="1"/>
    <row r="317" s="20" customFormat="1" ht="25.5" customHeight="1"/>
    <row r="318" s="20" customFormat="1" ht="25.5" customHeight="1"/>
    <row r="319" s="20" customFormat="1" ht="25.5" customHeight="1"/>
    <row r="320" s="20" customFormat="1" ht="25.5" customHeight="1"/>
    <row r="321" s="20" customFormat="1" ht="25.5" customHeight="1"/>
    <row r="322" s="20" customFormat="1" ht="25.5" customHeight="1"/>
    <row r="323" s="20" customFormat="1" ht="25.5" customHeight="1"/>
    <row r="324" s="20" customFormat="1" ht="25.5" customHeight="1"/>
    <row r="325" s="20" customFormat="1" ht="25.5" customHeight="1"/>
    <row r="326" s="20" customFormat="1" ht="25.5" customHeight="1"/>
    <row r="327" s="20" customFormat="1" ht="25.5" customHeight="1"/>
    <row r="328" s="20" customFormat="1" ht="25.5" customHeight="1"/>
    <row r="329" s="20" customFormat="1" ht="25.5" customHeight="1"/>
    <row r="330" s="20" customFormat="1" ht="25.5" customHeight="1"/>
    <row r="331" s="20" customFormat="1" ht="25.5" customHeight="1"/>
    <row r="332" s="20" customFormat="1" ht="25.5" customHeight="1"/>
    <row r="333" s="20" customFormat="1" ht="25.5" customHeight="1"/>
    <row r="334" s="20" customFormat="1" ht="25.5" customHeight="1"/>
    <row r="335" s="20" customFormat="1" ht="25.5" customHeight="1"/>
    <row r="336" s="20" customFormat="1" ht="25.5" customHeight="1"/>
    <row r="337" s="20" customFormat="1" ht="25.5" customHeight="1"/>
    <row r="338" s="20" customFormat="1" ht="25.5" customHeight="1"/>
    <row r="339" s="20" customFormat="1" ht="25.5" customHeight="1"/>
    <row r="340" s="20" customFormat="1" ht="25.5" customHeight="1"/>
    <row r="341" s="20" customFormat="1" ht="25.5" customHeight="1"/>
    <row r="342" s="20" customFormat="1" ht="25.5" customHeight="1"/>
    <row r="343" s="20" customFormat="1" ht="25.5" customHeight="1"/>
    <row r="344" s="20" customFormat="1" ht="25.5" customHeight="1"/>
    <row r="345" s="20" customFormat="1" ht="25.5" customHeight="1"/>
    <row r="346" s="20" customFormat="1" ht="25.5" customHeight="1"/>
    <row r="347" s="20" customFormat="1" ht="25.5" customHeight="1"/>
    <row r="348" s="20" customFormat="1" ht="25.5" customHeight="1"/>
    <row r="349" s="20" customFormat="1" ht="25.5" customHeight="1"/>
    <row r="350" s="20" customFormat="1" ht="25.5" customHeight="1"/>
    <row r="351" s="20" customFormat="1" ht="25.5" customHeight="1"/>
    <row r="352" s="20" customFormat="1" ht="25.5" customHeight="1"/>
    <row r="353" s="20" customFormat="1" ht="25.5" customHeight="1"/>
    <row r="354" s="20" customFormat="1" ht="25.5" customHeight="1"/>
    <row r="355" s="20" customFormat="1" ht="25.5" customHeight="1"/>
    <row r="356" s="20" customFormat="1" ht="25.5" customHeight="1"/>
    <row r="357" s="20" customFormat="1" ht="25.5" customHeight="1"/>
    <row r="358" s="20" customFormat="1" ht="25.5" customHeight="1"/>
    <row r="359" s="20" customFormat="1" ht="25.5" customHeight="1"/>
    <row r="360" s="20" customFormat="1" ht="25.5" customHeight="1"/>
    <row r="361" s="20" customFormat="1" ht="25.5" customHeight="1"/>
    <row r="362" s="20" customFormat="1" ht="25.5" customHeight="1"/>
    <row r="363" s="20" customFormat="1" ht="25.5" customHeight="1"/>
    <row r="364" s="20" customFormat="1" ht="25.5" customHeight="1"/>
    <row r="365" s="20" customFormat="1" ht="25.5" customHeight="1"/>
    <row r="366" s="20" customFormat="1" ht="25.5" customHeight="1"/>
    <row r="367" s="20" customFormat="1" ht="25.5" customHeight="1"/>
    <row r="368" s="20" customFormat="1" ht="25.5" customHeight="1"/>
    <row r="369" s="20" customFormat="1" ht="25.5" customHeight="1"/>
    <row r="370" s="20" customFormat="1" ht="25.5" customHeight="1"/>
    <row r="371" s="20" customFormat="1" ht="25.5" customHeight="1"/>
    <row r="372" s="20" customFormat="1" ht="25.5" customHeight="1"/>
    <row r="373" s="20" customFormat="1" ht="25.5" customHeight="1"/>
    <row r="374" s="20" customFormat="1" ht="25.5" customHeight="1"/>
    <row r="375" s="20" customFormat="1" ht="25.5" customHeight="1"/>
    <row r="376" s="20" customFormat="1" ht="25.5" customHeight="1"/>
    <row r="377" s="20" customFormat="1" ht="25.5" customHeight="1"/>
    <row r="378" s="20" customFormat="1" ht="25.5" customHeight="1"/>
    <row r="379" s="20" customFormat="1" ht="25.5" customHeight="1"/>
    <row r="380" s="20" customFormat="1" ht="25.5" customHeight="1"/>
    <row r="381" s="20" customFormat="1" ht="25.5" customHeight="1"/>
    <row r="382" s="20" customFormat="1" ht="25.5" customHeight="1"/>
    <row r="383" s="20" customFormat="1" ht="25.5" customHeight="1"/>
    <row r="384" s="20" customFormat="1" ht="25.5" customHeight="1"/>
    <row r="385" s="20" customFormat="1" ht="25.5" customHeight="1"/>
    <row r="386" s="20" customFormat="1" ht="25.5" customHeight="1"/>
    <row r="387" s="20" customFormat="1" ht="25.5" customHeight="1"/>
    <row r="388" s="20" customFormat="1" ht="25.5" customHeight="1"/>
    <row r="389" s="20" customFormat="1" ht="25.5" customHeight="1"/>
    <row r="390" s="20" customFormat="1" ht="25.5" customHeight="1"/>
    <row r="391" s="20" customFormat="1" ht="25.5" customHeight="1"/>
    <row r="392" s="20" customFormat="1" ht="25.5" customHeight="1"/>
    <row r="393" s="20" customFormat="1" ht="25.5" customHeight="1"/>
    <row r="394" s="20" customFormat="1" ht="25.5" customHeight="1"/>
    <row r="395" s="20" customFormat="1" ht="25.5" customHeight="1"/>
    <row r="396" s="20" customFormat="1" ht="25.5" customHeight="1"/>
    <row r="397" s="20" customFormat="1" ht="25.5" customHeight="1"/>
    <row r="398" s="20" customFormat="1" ht="25.5" customHeight="1"/>
    <row r="399" s="20" customFormat="1" ht="25.5" customHeight="1"/>
    <row r="400" s="20" customFormat="1" ht="25.5" customHeight="1"/>
    <row r="401" s="20" customFormat="1" ht="25.5" customHeight="1"/>
    <row r="402" s="20" customFormat="1" ht="25.5" customHeight="1"/>
    <row r="403" s="20" customFormat="1" ht="25.5" customHeight="1"/>
    <row r="404" s="20" customFormat="1" ht="25.5" customHeight="1"/>
    <row r="405" s="20" customFormat="1" ht="25.5" customHeight="1"/>
    <row r="406" s="20" customFormat="1" ht="25.5" customHeight="1"/>
    <row r="407" s="20" customFormat="1" ht="25.5" customHeight="1"/>
    <row r="408" s="20" customFormat="1" ht="25.5" customHeight="1"/>
    <row r="409" s="20" customFormat="1" ht="25.5" customHeight="1"/>
    <row r="410" s="20" customFormat="1" ht="25.5" customHeight="1"/>
    <row r="411" s="20" customFormat="1" ht="25.5" customHeight="1"/>
    <row r="412" s="20" customFormat="1" ht="25.5" customHeight="1"/>
    <row r="413" s="20" customFormat="1" ht="25.5" customHeight="1"/>
    <row r="414" s="20" customFormat="1" ht="25.5" customHeight="1"/>
    <row r="415" s="20" customFormat="1" ht="25.5" customHeight="1"/>
    <row r="416" s="20" customFormat="1" ht="25.5" customHeight="1"/>
    <row r="417" s="20" customFormat="1" ht="25.5" customHeight="1"/>
    <row r="418" s="20" customFormat="1" ht="25.5" customHeight="1"/>
    <row r="419" s="20" customFormat="1" ht="25.5" customHeight="1"/>
    <row r="420" s="20" customFormat="1" ht="25.5" customHeight="1"/>
    <row r="421" s="20" customFormat="1" ht="25.5" customHeight="1"/>
    <row r="422" s="20" customFormat="1" ht="25.5" customHeight="1"/>
    <row r="423" s="20" customFormat="1" ht="25.5" customHeight="1"/>
    <row r="424" s="20" customFormat="1" ht="25.5" customHeight="1"/>
    <row r="425" s="20" customFormat="1" ht="25.5" customHeight="1"/>
    <row r="426" s="20" customFormat="1" ht="25.5" customHeight="1"/>
    <row r="427" s="20" customFormat="1" ht="25.5" customHeight="1"/>
    <row r="428" s="20" customFormat="1" ht="25.5" customHeight="1"/>
    <row r="429" s="20" customFormat="1" ht="25.5" customHeight="1"/>
    <row r="430" s="20" customFormat="1" ht="25.5" customHeight="1"/>
    <row r="431" s="20" customFormat="1" ht="25.5" customHeight="1"/>
    <row r="432" s="20" customFormat="1" ht="25.5" customHeight="1"/>
    <row r="433" s="20" customFormat="1" ht="25.5" customHeight="1"/>
    <row r="434" s="20" customFormat="1" ht="25.5" customHeight="1"/>
    <row r="435" s="20" customFormat="1" ht="25.5" customHeight="1"/>
    <row r="436" s="20" customFormat="1" ht="25.5" customHeight="1"/>
    <row r="437" s="20" customFormat="1" ht="25.5" customHeight="1"/>
    <row r="438" s="20" customFormat="1" ht="25.5" customHeight="1"/>
    <row r="439" s="20" customFormat="1" ht="25.5" customHeight="1"/>
    <row r="440" s="20" customFormat="1" ht="25.5" customHeight="1"/>
    <row r="441" s="20" customFormat="1" ht="25.5" customHeight="1"/>
    <row r="442" s="20" customFormat="1" ht="25.5" customHeight="1"/>
    <row r="443" s="20" customFormat="1" ht="25.5" customHeight="1"/>
    <row r="444" s="20" customFormat="1" ht="25.5" customHeight="1"/>
    <row r="445" s="20" customFormat="1" ht="25.5" customHeight="1"/>
    <row r="446" s="20" customFormat="1" ht="25.5" customHeight="1"/>
    <row r="447" s="20" customFormat="1" ht="25.5" customHeight="1"/>
    <row r="448" s="20" customFormat="1" ht="25.5" customHeight="1"/>
    <row r="449" s="20" customFormat="1" ht="25.5" customHeight="1"/>
    <row r="450" s="20" customFormat="1" ht="25.5" customHeight="1"/>
    <row r="451" s="20" customFormat="1" ht="25.5" customHeight="1"/>
    <row r="452" s="20" customFormat="1" ht="25.5" customHeight="1"/>
    <row r="453" s="20" customFormat="1" ht="25.5" customHeight="1"/>
    <row r="454" s="20" customFormat="1" ht="25.5" customHeight="1"/>
    <row r="455" s="20" customFormat="1" ht="25.5" customHeight="1"/>
    <row r="456" s="20" customFormat="1" ht="25.5" customHeight="1"/>
    <row r="457" s="20" customFormat="1" ht="25.5" customHeight="1"/>
    <row r="458" s="20" customFormat="1" ht="25.5" customHeight="1"/>
    <row r="459" s="20" customFormat="1" ht="25.5" customHeight="1"/>
    <row r="460" s="20" customFormat="1" ht="25.5" customHeight="1"/>
    <row r="461" s="20" customFormat="1" ht="25.5" customHeight="1"/>
    <row r="462" s="20" customFormat="1" ht="25.5" customHeight="1"/>
    <row r="463" s="20" customFormat="1" ht="25.5" customHeight="1"/>
    <row r="464" s="20" customFormat="1" ht="25.5" customHeight="1"/>
    <row r="465" s="20" customFormat="1" ht="25.5" customHeight="1"/>
    <row r="466" s="20" customFormat="1" ht="25.5" customHeight="1"/>
    <row r="467" s="20" customFormat="1" ht="25.5" customHeight="1"/>
    <row r="468" s="20" customFormat="1" ht="25.5" customHeight="1"/>
    <row r="469" s="20" customFormat="1" ht="25.5" customHeight="1"/>
    <row r="470" s="20" customFormat="1" ht="25.5" customHeight="1"/>
    <row r="471" s="20" customFormat="1" ht="25.5" customHeight="1"/>
    <row r="472" s="20" customFormat="1" ht="25.5" customHeight="1"/>
    <row r="473" s="20" customFormat="1" ht="25.5" customHeight="1"/>
    <row r="474" s="20" customFormat="1" ht="25.5" customHeight="1"/>
    <row r="475" s="20" customFormat="1" ht="25.5" customHeight="1"/>
    <row r="476" s="20" customFormat="1" ht="25.5" customHeight="1"/>
    <row r="477" s="20" customFormat="1" ht="25.5" customHeight="1"/>
    <row r="478" s="20" customFormat="1" ht="25.5" customHeight="1"/>
    <row r="479" s="20" customFormat="1" ht="25.5" customHeight="1"/>
    <row r="480" s="20" customFormat="1" ht="25.5" customHeight="1"/>
    <row r="481" s="20" customFormat="1" ht="25.5" customHeight="1"/>
    <row r="482" s="20" customFormat="1" ht="25.5" customHeight="1"/>
    <row r="483" s="20" customFormat="1" ht="25.5" customHeight="1"/>
    <row r="484" s="20" customFormat="1" ht="25.5" customHeight="1"/>
    <row r="485" s="20" customFormat="1" ht="25.5" customHeight="1"/>
    <row r="486" s="20" customFormat="1" ht="25.5" customHeight="1"/>
    <row r="487" s="20" customFormat="1" ht="25.5" customHeight="1"/>
    <row r="488" s="20" customFormat="1" ht="25.5" customHeight="1"/>
    <row r="489" s="20" customFormat="1" ht="25.5" customHeight="1"/>
    <row r="490" s="20" customFormat="1" ht="25.5" customHeight="1"/>
    <row r="491" s="20" customFormat="1" ht="25.5" customHeight="1"/>
    <row r="492" s="20" customFormat="1" ht="25.5" customHeight="1"/>
    <row r="493" s="20" customFormat="1" ht="25.5" customHeight="1"/>
    <row r="494" s="20" customFormat="1" ht="25.5" customHeight="1"/>
    <row r="495" s="20" customFormat="1" ht="25.5" customHeight="1"/>
    <row r="496" s="20" customFormat="1" ht="25.5" customHeight="1"/>
    <row r="497" s="20" customFormat="1" ht="25.5" customHeight="1"/>
    <row r="498" s="20" customFormat="1" ht="25.5" customHeight="1"/>
    <row r="499" s="20" customFormat="1" ht="25.5" customHeight="1"/>
    <row r="500" s="20" customFormat="1" ht="25.5" customHeight="1"/>
    <row r="501" s="20" customFormat="1" ht="25.5" customHeight="1"/>
    <row r="502" s="20" customFormat="1" ht="25.5" customHeight="1"/>
    <row r="503" s="20" customFormat="1" ht="25.5" customHeight="1"/>
    <row r="504" s="20" customFormat="1" ht="25.5" customHeight="1"/>
    <row r="505" s="20" customFormat="1" ht="25.5" customHeight="1"/>
    <row r="506" s="20" customFormat="1" ht="25.5" customHeight="1"/>
    <row r="507" s="20" customFormat="1" ht="25.5" customHeight="1"/>
    <row r="508" s="20" customFormat="1" ht="25.5" customHeight="1"/>
    <row r="509" s="20" customFormat="1" ht="25.5" customHeight="1"/>
    <row r="510" s="20" customFormat="1" ht="25.5" customHeight="1"/>
    <row r="511" s="20" customFormat="1" ht="25.5" customHeight="1"/>
    <row r="512" s="20" customFormat="1" ht="25.5" customHeight="1"/>
    <row r="513" s="20" customFormat="1" ht="25.5" customHeight="1"/>
    <row r="514" s="20" customFormat="1" ht="25.5" customHeight="1"/>
    <row r="515" s="20" customFormat="1" ht="25.5" customHeight="1"/>
    <row r="516" s="20" customFormat="1" ht="25.5" customHeight="1"/>
    <row r="517" s="20" customFormat="1" ht="25.5" customHeight="1"/>
    <row r="518" s="20" customFormat="1" ht="25.5" customHeight="1"/>
    <row r="519" s="20" customFormat="1" ht="25.5" customHeight="1"/>
    <row r="520" s="20" customFormat="1" ht="25.5" customHeight="1"/>
    <row r="521" s="20" customFormat="1" ht="25.5" customHeight="1"/>
    <row r="522" s="20" customFormat="1" ht="25.5" customHeight="1"/>
    <row r="523" s="20" customFormat="1" ht="25.5" customHeight="1"/>
    <row r="524" s="20" customFormat="1" ht="25.5" customHeight="1"/>
    <row r="525" s="20" customFormat="1" ht="25.5" customHeight="1"/>
    <row r="526" s="20" customFormat="1" ht="25.5" customHeight="1"/>
    <row r="527" s="20" customFormat="1" ht="25.5" customHeight="1"/>
    <row r="528" s="20" customFormat="1" ht="25.5" customHeight="1"/>
    <row r="529" s="20" customFormat="1" ht="25.5" customHeight="1"/>
    <row r="530" s="20" customFormat="1" ht="25.5" customHeight="1"/>
    <row r="531" s="20" customFormat="1" ht="25.5" customHeight="1"/>
    <row r="532" s="20" customFormat="1" ht="25.5" customHeight="1"/>
    <row r="533" s="20" customFormat="1" ht="25.5" customHeight="1"/>
    <row r="534" s="20" customFormat="1" ht="25.5" customHeight="1"/>
    <row r="535" s="20" customFormat="1" ht="25.5" customHeight="1"/>
    <row r="536" s="20" customFormat="1" ht="25.5" customHeight="1"/>
    <row r="537" s="20" customFormat="1" ht="25.5" customHeight="1"/>
    <row r="538" s="20" customFormat="1" ht="25.5" customHeight="1"/>
    <row r="539" s="20" customFormat="1" ht="25.5" customHeight="1"/>
    <row r="540" s="20" customFormat="1" ht="25.5" customHeight="1"/>
    <row r="541" s="20" customFormat="1" ht="25.5" customHeight="1"/>
    <row r="542" s="20" customFormat="1" ht="25.5" customHeight="1"/>
    <row r="543" s="20" customFormat="1" ht="25.5" customHeight="1"/>
    <row r="544" s="20" customFormat="1" ht="25.5" customHeight="1"/>
    <row r="545" s="20" customFormat="1" ht="25.5" customHeight="1"/>
    <row r="546" s="20" customFormat="1" ht="25.5" customHeight="1"/>
    <row r="547" s="20" customFormat="1" ht="25.5" customHeight="1"/>
    <row r="548" s="20" customFormat="1" ht="25.5" customHeight="1"/>
    <row r="549" s="20" customFormat="1" ht="25.5" customHeight="1"/>
    <row r="550" s="20" customFormat="1" ht="25.5" customHeight="1"/>
    <row r="551" s="20" customFormat="1" ht="25.5" customHeight="1"/>
    <row r="552" s="20" customFormat="1" ht="25.5" customHeight="1"/>
    <row r="553" s="20" customFormat="1" ht="25.5" customHeight="1"/>
    <row r="554" s="20" customFormat="1" ht="25.5" customHeight="1"/>
    <row r="555" s="20" customFormat="1" ht="25.5" customHeight="1"/>
    <row r="556" s="20" customFormat="1" ht="25.5" customHeight="1"/>
    <row r="557" s="20" customFormat="1" ht="25.5" customHeight="1"/>
    <row r="558" s="20" customFormat="1" ht="25.5" customHeight="1"/>
    <row r="559" s="20" customFormat="1" ht="25.5" customHeight="1"/>
    <row r="560" s="20" customFormat="1" ht="25.5" customHeight="1"/>
    <row r="561" s="20" customFormat="1" ht="25.5" customHeight="1"/>
    <row r="562" s="20" customFormat="1" ht="25.5" customHeight="1"/>
    <row r="563" s="20" customFormat="1" ht="25.5" customHeight="1"/>
    <row r="564" s="20" customFormat="1" ht="25.5" customHeight="1"/>
    <row r="565" s="20" customFormat="1" ht="25.5" customHeight="1"/>
    <row r="566" s="20" customFormat="1" ht="25.5" customHeight="1"/>
    <row r="567" s="20" customFormat="1" ht="25.5" customHeight="1"/>
    <row r="568" s="20" customFormat="1" ht="25.5" customHeight="1"/>
    <row r="569" s="20" customFormat="1" ht="25.5" customHeight="1"/>
    <row r="570" s="20" customFormat="1" ht="25.5" customHeight="1"/>
    <row r="571" s="20" customFormat="1" ht="25.5" customHeight="1"/>
    <row r="572" s="20" customFormat="1" ht="25.5" customHeight="1"/>
    <row r="573" s="20" customFormat="1" ht="25.5" customHeight="1"/>
    <row r="574" s="20" customFormat="1" ht="25.5" customHeight="1"/>
    <row r="575" s="20" customFormat="1" ht="25.5" customHeight="1"/>
    <row r="576" s="20" customFormat="1" ht="25.5" customHeight="1"/>
    <row r="577" s="20" customFormat="1" ht="25.5" customHeight="1"/>
    <row r="578" s="20" customFormat="1" ht="25.5" customHeight="1"/>
    <row r="579" s="20" customFormat="1" ht="25.5" customHeight="1"/>
    <row r="580" s="20" customFormat="1" ht="25.5" customHeight="1"/>
    <row r="581" s="20" customFormat="1" ht="25.5" customHeight="1"/>
    <row r="582" s="20" customFormat="1" ht="25.5" customHeight="1"/>
    <row r="583" s="20" customFormat="1" ht="25.5" customHeight="1"/>
    <row r="584" s="20" customFormat="1" ht="25.5" customHeight="1"/>
    <row r="585" s="20" customFormat="1" ht="25.5" customHeight="1"/>
    <row r="586" s="20" customFormat="1" ht="25.5" customHeight="1"/>
    <row r="587" s="20" customFormat="1" ht="25.5" customHeight="1"/>
    <row r="588" s="20" customFormat="1" ht="25.5" customHeight="1"/>
    <row r="589" s="20" customFormat="1" ht="25.5" customHeight="1"/>
    <row r="590" s="20" customFormat="1" ht="25.5" customHeight="1"/>
    <row r="591" s="20" customFormat="1" ht="25.5" customHeight="1"/>
    <row r="592" s="20" customFormat="1" ht="25.5" customHeight="1"/>
    <row r="593" s="20" customFormat="1" ht="25.5" customHeight="1"/>
    <row r="594" s="20" customFormat="1" ht="25.5" customHeight="1"/>
    <row r="595" s="20" customFormat="1" ht="25.5" customHeight="1"/>
    <row r="596" s="20" customFormat="1" ht="25.5" customHeight="1"/>
    <row r="597" s="20" customFormat="1" ht="25.5" customHeight="1"/>
    <row r="598" s="20" customFormat="1" ht="25.5" customHeight="1"/>
    <row r="599" s="20" customFormat="1" ht="25.5" customHeight="1"/>
    <row r="600" s="20" customFormat="1" ht="25.5" customHeight="1"/>
    <row r="601" s="20" customFormat="1" ht="25.5" customHeight="1"/>
    <row r="602" s="20" customFormat="1" ht="25.5" customHeight="1"/>
    <row r="603" s="20" customFormat="1" ht="25.5" customHeight="1"/>
    <row r="604" s="20" customFormat="1" ht="25.5" customHeight="1"/>
    <row r="605" s="20" customFormat="1" ht="25.5" customHeight="1"/>
    <row r="606" s="20" customFormat="1" ht="25.5" customHeight="1"/>
    <row r="607" s="20" customFormat="1" ht="25.5" customHeight="1"/>
    <row r="608" s="20" customFormat="1" ht="25.5" customHeight="1"/>
    <row r="609" s="20" customFormat="1" ht="25.5" customHeight="1"/>
    <row r="610" s="20" customFormat="1" ht="25.5" customHeight="1"/>
    <row r="611" s="20" customFormat="1" ht="25.5" customHeight="1"/>
    <row r="612" s="20" customFormat="1" ht="25.5" customHeight="1"/>
    <row r="613" s="20" customFormat="1" ht="25.5" customHeight="1"/>
    <row r="614" s="20" customFormat="1" ht="25.5" customHeight="1"/>
    <row r="615" s="20" customFormat="1" ht="25.5" customHeight="1"/>
  </sheetData>
  <mergeCells count="8">
    <mergeCell ref="A5:A6"/>
    <mergeCell ref="B5:B6"/>
    <mergeCell ref="C5:C6"/>
    <mergeCell ref="D5:D6"/>
    <mergeCell ref="E5:E6"/>
    <mergeCell ref="F5:F6"/>
    <mergeCell ref="G5:G6"/>
    <mergeCell ref="H5:H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1"/>
  <sheetViews>
    <sheetView workbookViewId="0">
      <selection activeCell="D1" sqref="D$1:D$1048576"/>
    </sheetView>
  </sheetViews>
  <sheetFormatPr defaultColWidth="6.875" defaultRowHeight="13.5" outlineLevelCol="7"/>
  <cols>
    <col min="1" max="1" width="10.125" style="20" customWidth="1"/>
    <col min="2" max="2" width="20.875" style="20" customWidth="1"/>
    <col min="3" max="3" width="20.5" style="20" customWidth="1"/>
    <col min="4" max="4" width="24.25" style="20" customWidth="1"/>
    <col min="5" max="6" width="17.375" style="20" customWidth="1"/>
    <col min="7" max="7" width="25.75" style="20" customWidth="1"/>
    <col min="8" max="8" width="11.25" style="41" customWidth="1"/>
    <col min="9" max="16384" width="6.875" style="20"/>
  </cols>
  <sheetData>
    <row r="1" ht="18" customHeight="1"/>
    <row r="2" ht="18.75" customHeight="1" spans="1:8">
      <c r="A2" s="3" t="s">
        <v>273</v>
      </c>
      <c r="B2" s="3"/>
      <c r="C2" s="3"/>
      <c r="D2" s="3"/>
      <c r="E2" s="3"/>
      <c r="F2" s="3"/>
      <c r="G2" s="3"/>
      <c r="H2" s="42"/>
    </row>
    <row r="3" ht="12.75" customHeight="1"/>
    <row r="4" ht="27.75" customHeight="1" spans="1:8">
      <c r="A4" s="4"/>
      <c r="B4" s="4"/>
      <c r="C4" s="5"/>
      <c r="D4" s="5"/>
      <c r="E4" s="5"/>
      <c r="F4" s="5"/>
      <c r="G4" s="5"/>
      <c r="H4" s="6" t="s">
        <v>2</v>
      </c>
    </row>
    <row r="5" ht="21" customHeight="1" spans="1:8">
      <c r="A5" s="7" t="s">
        <v>274</v>
      </c>
      <c r="B5" s="8" t="s">
        <v>275</v>
      </c>
      <c r="C5" s="8" t="s">
        <v>276</v>
      </c>
      <c r="D5" s="8" t="s">
        <v>277</v>
      </c>
      <c r="E5" s="10" t="s">
        <v>278</v>
      </c>
      <c r="F5" s="9" t="s">
        <v>279</v>
      </c>
      <c r="G5" s="35" t="s">
        <v>280</v>
      </c>
      <c r="H5" s="43" t="s">
        <v>8</v>
      </c>
    </row>
    <row r="6" ht="24" customHeight="1" spans="1:8">
      <c r="A6" s="10"/>
      <c r="B6" s="11"/>
      <c r="C6" s="11"/>
      <c r="D6" s="11"/>
      <c r="E6" s="33"/>
      <c r="F6" s="9"/>
      <c r="G6" s="36"/>
      <c r="H6" s="43"/>
    </row>
    <row r="7" ht="30" customHeight="1" spans="1:8">
      <c r="A7" s="22" t="s">
        <v>5</v>
      </c>
      <c r="B7" s="31"/>
      <c r="C7" s="37"/>
      <c r="D7" s="22"/>
      <c r="E7" s="24"/>
      <c r="F7" s="22"/>
      <c r="G7" s="38"/>
      <c r="H7" s="44">
        <f>H8+H13+H16+H22</f>
        <v>290</v>
      </c>
    </row>
    <row r="8" s="20" customFormat="1" ht="30" customHeight="1" spans="1:8">
      <c r="A8" s="22" t="s">
        <v>402</v>
      </c>
      <c r="B8" s="31" t="s">
        <v>403</v>
      </c>
      <c r="C8" s="37"/>
      <c r="D8" s="22"/>
      <c r="E8" s="24"/>
      <c r="F8" s="22"/>
      <c r="G8" s="38"/>
      <c r="H8" s="45">
        <f>H9</f>
        <v>139</v>
      </c>
    </row>
    <row r="9" s="20" customFormat="1" ht="30" customHeight="1" spans="1:8">
      <c r="A9" s="22" t="s">
        <v>896</v>
      </c>
      <c r="B9" s="31" t="s">
        <v>897</v>
      </c>
      <c r="C9" s="37"/>
      <c r="D9" s="22"/>
      <c r="E9" s="24"/>
      <c r="F9" s="22"/>
      <c r="G9" s="38"/>
      <c r="H9" s="45">
        <f>SUM(H10:H12)</f>
        <v>139</v>
      </c>
    </row>
    <row r="10" ht="30" customHeight="1" spans="1:8">
      <c r="A10" s="22" t="s">
        <v>898</v>
      </c>
      <c r="B10" s="31" t="s">
        <v>899</v>
      </c>
      <c r="C10" s="37" t="s">
        <v>900</v>
      </c>
      <c r="D10" s="22" t="s">
        <v>901</v>
      </c>
      <c r="E10" s="24">
        <v>44201.4778125</v>
      </c>
      <c r="F10" s="22" t="s">
        <v>289</v>
      </c>
      <c r="G10" s="38" t="s">
        <v>902</v>
      </c>
      <c r="H10" s="45">
        <v>73</v>
      </c>
    </row>
    <row r="11" ht="30" customHeight="1" spans="1:8">
      <c r="A11" s="22" t="s">
        <v>903</v>
      </c>
      <c r="B11" s="31" t="s">
        <v>904</v>
      </c>
      <c r="C11" s="37" t="s">
        <v>900</v>
      </c>
      <c r="D11" s="22" t="s">
        <v>901</v>
      </c>
      <c r="E11" s="24">
        <v>44201.4778125</v>
      </c>
      <c r="F11" s="22" t="s">
        <v>289</v>
      </c>
      <c r="G11" s="38" t="s">
        <v>905</v>
      </c>
      <c r="H11" s="45">
        <v>66</v>
      </c>
    </row>
    <row r="12" ht="30" customHeight="1" spans="1:8">
      <c r="A12" s="22" t="s">
        <v>898</v>
      </c>
      <c r="B12" s="31" t="s">
        <v>899</v>
      </c>
      <c r="C12" s="37" t="s">
        <v>906</v>
      </c>
      <c r="D12" s="22" t="s">
        <v>907</v>
      </c>
      <c r="E12" s="24">
        <v>44404.7394791667</v>
      </c>
      <c r="F12" s="22" t="s">
        <v>289</v>
      </c>
      <c r="G12" s="38" t="s">
        <v>908</v>
      </c>
      <c r="H12" s="45">
        <v>0</v>
      </c>
    </row>
    <row r="13" s="20" customFormat="1" ht="30" customHeight="1" spans="1:8">
      <c r="A13" s="22" t="s">
        <v>462</v>
      </c>
      <c r="B13" s="31" t="s">
        <v>463</v>
      </c>
      <c r="C13" s="37"/>
      <c r="D13" s="22"/>
      <c r="E13" s="24"/>
      <c r="F13" s="22"/>
      <c r="G13" s="38"/>
      <c r="H13" s="45">
        <f>H14</f>
        <v>0</v>
      </c>
    </row>
    <row r="14" s="20" customFormat="1" ht="30" customHeight="1" spans="1:8">
      <c r="A14" s="22" t="s">
        <v>909</v>
      </c>
      <c r="B14" s="31" t="s">
        <v>910</v>
      </c>
      <c r="C14" s="37"/>
      <c r="D14" s="22"/>
      <c r="E14" s="24"/>
      <c r="F14" s="22"/>
      <c r="G14" s="38"/>
      <c r="H14" s="45">
        <f>SUM(H15)</f>
        <v>0</v>
      </c>
    </row>
    <row r="15" ht="30" customHeight="1" spans="1:8">
      <c r="A15" s="22" t="s">
        <v>911</v>
      </c>
      <c r="B15" s="31" t="s">
        <v>912</v>
      </c>
      <c r="C15" s="37" t="s">
        <v>913</v>
      </c>
      <c r="D15" s="22" t="s">
        <v>914</v>
      </c>
      <c r="E15" s="24">
        <v>44200.449837963</v>
      </c>
      <c r="F15" s="22" t="s">
        <v>289</v>
      </c>
      <c r="G15" s="38" t="s">
        <v>915</v>
      </c>
      <c r="H15" s="45">
        <v>0</v>
      </c>
    </row>
    <row r="16" s="20" customFormat="1" ht="30" customHeight="1" spans="1:8">
      <c r="A16" s="22" t="s">
        <v>634</v>
      </c>
      <c r="B16" s="31" t="s">
        <v>635</v>
      </c>
      <c r="C16" s="37"/>
      <c r="D16" s="22"/>
      <c r="E16" s="24"/>
      <c r="F16" s="22"/>
      <c r="G16" s="38"/>
      <c r="H16" s="45">
        <f>H17</f>
        <v>0</v>
      </c>
    </row>
    <row r="17" s="20" customFormat="1" ht="30" customHeight="1" spans="1:8">
      <c r="A17" s="22" t="s">
        <v>916</v>
      </c>
      <c r="B17" s="31" t="s">
        <v>917</v>
      </c>
      <c r="C17" s="37"/>
      <c r="D17" s="22"/>
      <c r="E17" s="24"/>
      <c r="F17" s="22"/>
      <c r="G17" s="38"/>
      <c r="H17" s="45">
        <f>SUM(H18:H19)</f>
        <v>0</v>
      </c>
    </row>
    <row r="18" ht="30" customHeight="1" spans="1:8">
      <c r="A18" s="22" t="s">
        <v>918</v>
      </c>
      <c r="B18" s="31" t="s">
        <v>919</v>
      </c>
      <c r="C18" s="37" t="s">
        <v>920</v>
      </c>
      <c r="D18" s="22" t="s">
        <v>921</v>
      </c>
      <c r="E18" s="24">
        <v>44396.431875</v>
      </c>
      <c r="F18" s="22" t="s">
        <v>289</v>
      </c>
      <c r="G18" s="38" t="s">
        <v>922</v>
      </c>
      <c r="H18" s="45">
        <v>0</v>
      </c>
    </row>
    <row r="19" ht="30" customHeight="1" spans="1:8">
      <c r="A19" s="22" t="s">
        <v>923</v>
      </c>
      <c r="B19" s="31" t="s">
        <v>924</v>
      </c>
      <c r="C19" s="37" t="s">
        <v>920</v>
      </c>
      <c r="D19" s="22" t="s">
        <v>921</v>
      </c>
      <c r="E19" s="24">
        <v>44396.431875</v>
      </c>
      <c r="F19" s="22" t="s">
        <v>289</v>
      </c>
      <c r="G19" s="38" t="s">
        <v>922</v>
      </c>
      <c r="H19" s="45">
        <v>0</v>
      </c>
    </row>
    <row r="20" s="40" customFormat="1" ht="30" customHeight="1" spans="1:8">
      <c r="A20" s="16"/>
      <c r="B20" s="17"/>
      <c r="C20" s="18"/>
      <c r="D20" s="16"/>
      <c r="E20" s="46"/>
      <c r="F20" s="16"/>
      <c r="G20" s="47"/>
      <c r="H20" s="44">
        <f>H21+H22</f>
        <v>236</v>
      </c>
    </row>
    <row r="21" ht="30" customHeight="1" spans="1:8">
      <c r="A21" s="22"/>
      <c r="B21" s="31"/>
      <c r="C21" s="37"/>
      <c r="D21" s="22"/>
      <c r="E21" s="24"/>
      <c r="F21" s="22"/>
      <c r="G21" s="38"/>
      <c r="H21" s="45">
        <v>85</v>
      </c>
    </row>
    <row r="22" s="20" customFormat="1" ht="30" customHeight="1" spans="1:8">
      <c r="A22" s="22" t="s">
        <v>769</v>
      </c>
      <c r="B22" s="31" t="s">
        <v>770</v>
      </c>
      <c r="C22" s="37"/>
      <c r="D22" s="22"/>
      <c r="E22" s="24"/>
      <c r="F22" s="22"/>
      <c r="G22" s="38"/>
      <c r="H22" s="45">
        <f>H23+H25</f>
        <v>151</v>
      </c>
    </row>
    <row r="23" s="20" customFormat="1" ht="30" customHeight="1" spans="1:8">
      <c r="A23" s="22" t="s">
        <v>380</v>
      </c>
      <c r="B23" s="31" t="s">
        <v>925</v>
      </c>
      <c r="C23" s="37"/>
      <c r="D23" s="22"/>
      <c r="E23" s="24"/>
      <c r="F23" s="22"/>
      <c r="G23" s="38"/>
      <c r="H23" s="45">
        <f>SUM(H24)</f>
        <v>0</v>
      </c>
    </row>
    <row r="24" ht="30" customHeight="1" spans="1:8">
      <c r="A24" s="22" t="s">
        <v>926</v>
      </c>
      <c r="B24" s="31" t="s">
        <v>927</v>
      </c>
      <c r="C24" s="37" t="s">
        <v>928</v>
      </c>
      <c r="D24" s="22" t="s">
        <v>929</v>
      </c>
      <c r="E24" s="24">
        <v>44197.5051041667</v>
      </c>
      <c r="F24" s="22" t="s">
        <v>289</v>
      </c>
      <c r="G24" s="38" t="s">
        <v>930</v>
      </c>
      <c r="H24" s="45">
        <v>0</v>
      </c>
    </row>
    <row r="25" s="20" customFormat="1" ht="30" customHeight="1" spans="1:8">
      <c r="A25" s="22" t="s">
        <v>909</v>
      </c>
      <c r="B25" s="31" t="s">
        <v>931</v>
      </c>
      <c r="C25" s="37"/>
      <c r="D25" s="22"/>
      <c r="E25" s="24"/>
      <c r="F25" s="22"/>
      <c r="G25" s="38"/>
      <c r="H25" s="45">
        <f>SUM(H26:H39)</f>
        <v>151</v>
      </c>
    </row>
    <row r="26" ht="30" customHeight="1" spans="1:8">
      <c r="A26" s="22" t="s">
        <v>932</v>
      </c>
      <c r="B26" s="31" t="s">
        <v>933</v>
      </c>
      <c r="C26" s="37" t="s">
        <v>934</v>
      </c>
      <c r="D26" s="22" t="s">
        <v>935</v>
      </c>
      <c r="E26" s="24">
        <v>44201.7998148148</v>
      </c>
      <c r="F26" s="22" t="s">
        <v>289</v>
      </c>
      <c r="G26" s="38" t="s">
        <v>936</v>
      </c>
      <c r="H26" s="45">
        <v>2</v>
      </c>
    </row>
    <row r="27" ht="30" customHeight="1" spans="1:8">
      <c r="A27" s="22" t="s">
        <v>937</v>
      </c>
      <c r="B27" s="31" t="s">
        <v>938</v>
      </c>
      <c r="C27" s="37" t="s">
        <v>939</v>
      </c>
      <c r="D27" s="22" t="s">
        <v>940</v>
      </c>
      <c r="E27" s="24">
        <v>44204.5119212963</v>
      </c>
      <c r="F27" s="22" t="s">
        <v>289</v>
      </c>
      <c r="G27" s="38" t="s">
        <v>941</v>
      </c>
      <c r="H27" s="45">
        <v>16</v>
      </c>
    </row>
    <row r="28" ht="30" customHeight="1" spans="1:8">
      <c r="A28" s="22" t="s">
        <v>937</v>
      </c>
      <c r="B28" s="31" t="s">
        <v>938</v>
      </c>
      <c r="C28" s="37" t="s">
        <v>939</v>
      </c>
      <c r="D28" s="22" t="s">
        <v>940</v>
      </c>
      <c r="E28" s="24">
        <v>44204.5204861111</v>
      </c>
      <c r="F28" s="22" t="s">
        <v>289</v>
      </c>
      <c r="G28" s="38" t="s">
        <v>942</v>
      </c>
      <c r="H28" s="45">
        <v>0</v>
      </c>
    </row>
    <row r="29" ht="30" customHeight="1" spans="1:8">
      <c r="A29" s="22" t="s">
        <v>943</v>
      </c>
      <c r="B29" s="31" t="s">
        <v>944</v>
      </c>
      <c r="C29" s="37" t="s">
        <v>945</v>
      </c>
      <c r="D29" s="22" t="s">
        <v>946</v>
      </c>
      <c r="E29" s="24">
        <v>44400.6746759259</v>
      </c>
      <c r="F29" s="22" t="s">
        <v>289</v>
      </c>
      <c r="G29" s="38" t="s">
        <v>947</v>
      </c>
      <c r="H29" s="45">
        <v>0</v>
      </c>
    </row>
    <row r="30" ht="30" customHeight="1" spans="1:8">
      <c r="A30" s="22" t="s">
        <v>948</v>
      </c>
      <c r="B30" s="31" t="s">
        <v>949</v>
      </c>
      <c r="C30" s="37" t="s">
        <v>950</v>
      </c>
      <c r="D30" s="22" t="s">
        <v>951</v>
      </c>
      <c r="E30" s="24">
        <v>44200.7997685185</v>
      </c>
      <c r="F30" s="22" t="s">
        <v>289</v>
      </c>
      <c r="G30" s="38" t="s">
        <v>952</v>
      </c>
      <c r="H30" s="45">
        <v>34</v>
      </c>
    </row>
    <row r="31" ht="30" customHeight="1" spans="1:8">
      <c r="A31" s="22" t="s">
        <v>932</v>
      </c>
      <c r="B31" s="31" t="s">
        <v>933</v>
      </c>
      <c r="C31" s="37" t="s">
        <v>953</v>
      </c>
      <c r="D31" s="22" t="s">
        <v>954</v>
      </c>
      <c r="E31" s="24">
        <v>44211.6892592593</v>
      </c>
      <c r="F31" s="22" t="s">
        <v>289</v>
      </c>
      <c r="G31" s="38" t="s">
        <v>955</v>
      </c>
      <c r="H31" s="45">
        <v>21</v>
      </c>
    </row>
    <row r="32" ht="30" customHeight="1" spans="1:8">
      <c r="A32" s="22" t="s">
        <v>948</v>
      </c>
      <c r="B32" s="31" t="s">
        <v>949</v>
      </c>
      <c r="C32" s="37" t="s">
        <v>956</v>
      </c>
      <c r="D32" s="22" t="s">
        <v>957</v>
      </c>
      <c r="E32" s="24">
        <v>44433.7898842593</v>
      </c>
      <c r="F32" s="22" t="s">
        <v>289</v>
      </c>
      <c r="G32" s="38" t="s">
        <v>958</v>
      </c>
      <c r="H32" s="45">
        <v>25</v>
      </c>
    </row>
    <row r="33" ht="30" customHeight="1" spans="1:8">
      <c r="A33" s="22" t="s">
        <v>932</v>
      </c>
      <c r="B33" s="31" t="s">
        <v>933</v>
      </c>
      <c r="C33" s="37" t="s">
        <v>959</v>
      </c>
      <c r="D33" s="22" t="s">
        <v>960</v>
      </c>
      <c r="E33" s="24">
        <v>44424.7310648148</v>
      </c>
      <c r="F33" s="22" t="s">
        <v>289</v>
      </c>
      <c r="G33" s="38" t="s">
        <v>961</v>
      </c>
      <c r="H33" s="45">
        <v>0</v>
      </c>
    </row>
    <row r="34" ht="30" customHeight="1" spans="1:8">
      <c r="A34" s="22" t="s">
        <v>962</v>
      </c>
      <c r="B34" s="31" t="s">
        <v>963</v>
      </c>
      <c r="C34" s="37" t="s">
        <v>964</v>
      </c>
      <c r="D34" s="22" t="s">
        <v>965</v>
      </c>
      <c r="E34" s="24">
        <v>44417.5169212963</v>
      </c>
      <c r="F34" s="22" t="s">
        <v>289</v>
      </c>
      <c r="G34" s="38" t="s">
        <v>966</v>
      </c>
      <c r="H34" s="45">
        <v>0</v>
      </c>
    </row>
    <row r="35" ht="30" customHeight="1" spans="1:8">
      <c r="A35" s="22" t="s">
        <v>967</v>
      </c>
      <c r="B35" s="31" t="s">
        <v>968</v>
      </c>
      <c r="C35" s="37" t="s">
        <v>969</v>
      </c>
      <c r="D35" s="22" t="s">
        <v>970</v>
      </c>
      <c r="E35" s="24">
        <v>44197.5051041667</v>
      </c>
      <c r="F35" s="22" t="s">
        <v>289</v>
      </c>
      <c r="G35" s="38" t="s">
        <v>971</v>
      </c>
      <c r="H35" s="45">
        <v>8</v>
      </c>
    </row>
    <row r="36" ht="30" customHeight="1" spans="1:8">
      <c r="A36" s="22" t="s">
        <v>948</v>
      </c>
      <c r="B36" s="31" t="s">
        <v>949</v>
      </c>
      <c r="C36" s="37" t="s">
        <v>972</v>
      </c>
      <c r="D36" s="22" t="s">
        <v>973</v>
      </c>
      <c r="E36" s="24">
        <v>44417.4848148148</v>
      </c>
      <c r="F36" s="22" t="s">
        <v>289</v>
      </c>
      <c r="G36" s="38" t="s">
        <v>974</v>
      </c>
      <c r="H36" s="45">
        <v>0</v>
      </c>
    </row>
    <row r="37" ht="30" customHeight="1" spans="1:8">
      <c r="A37" s="22" t="s">
        <v>932</v>
      </c>
      <c r="B37" s="31" t="s">
        <v>933</v>
      </c>
      <c r="C37" s="37" t="s">
        <v>975</v>
      </c>
      <c r="D37" s="22" t="s">
        <v>976</v>
      </c>
      <c r="E37" s="24">
        <v>44417.4848148148</v>
      </c>
      <c r="F37" s="22" t="s">
        <v>289</v>
      </c>
      <c r="G37" s="38" t="s">
        <v>977</v>
      </c>
      <c r="H37" s="45">
        <v>25</v>
      </c>
    </row>
    <row r="38" ht="30" customHeight="1" spans="1:8">
      <c r="A38" s="22" t="s">
        <v>978</v>
      </c>
      <c r="B38" s="31" t="s">
        <v>979</v>
      </c>
      <c r="C38" s="37" t="s">
        <v>980</v>
      </c>
      <c r="D38" s="22" t="s">
        <v>981</v>
      </c>
      <c r="E38" s="24">
        <v>44417.4848148148</v>
      </c>
      <c r="F38" s="22" t="s">
        <v>289</v>
      </c>
      <c r="G38" s="38" t="s">
        <v>982</v>
      </c>
      <c r="H38" s="45">
        <v>0</v>
      </c>
    </row>
    <row r="39" ht="30" customHeight="1" spans="1:8">
      <c r="A39" s="22" t="s">
        <v>937</v>
      </c>
      <c r="B39" s="31" t="s">
        <v>938</v>
      </c>
      <c r="C39" s="37" t="s">
        <v>983</v>
      </c>
      <c r="D39" s="22" t="s">
        <v>984</v>
      </c>
      <c r="E39" s="24">
        <v>44417.4848148148</v>
      </c>
      <c r="F39" s="22" t="s">
        <v>289</v>
      </c>
      <c r="G39" s="38" t="s">
        <v>985</v>
      </c>
      <c r="H39" s="45">
        <v>20</v>
      </c>
    </row>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row r="616" ht="25.5" customHeight="1"/>
    <row r="617" ht="25.5" customHeight="1"/>
    <row r="618" ht="25.5" customHeight="1"/>
    <row r="619" ht="25.5" customHeight="1"/>
    <row r="620" ht="25.5" customHeight="1"/>
    <row r="621" ht="25.5" customHeight="1"/>
  </sheetData>
  <mergeCells count="8">
    <mergeCell ref="A5:A6"/>
    <mergeCell ref="B5:B6"/>
    <mergeCell ref="C5:C6"/>
    <mergeCell ref="D5:D6"/>
    <mergeCell ref="E5:E6"/>
    <mergeCell ref="F5:F6"/>
    <mergeCell ref="G5:G6"/>
    <mergeCell ref="H5:H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0"/>
  <sheetViews>
    <sheetView workbookViewId="0">
      <selection activeCell="A9" sqref="$A9:$XFD10"/>
    </sheetView>
  </sheetViews>
  <sheetFormatPr defaultColWidth="9" defaultRowHeight="13.5"/>
  <cols>
    <col min="1" max="1" width="9" style="34"/>
    <col min="2" max="2" width="21.625" style="34" customWidth="1"/>
    <col min="3" max="3" width="9" style="34"/>
    <col min="4" max="4" width="22.875" style="34" customWidth="1"/>
    <col min="5" max="5" width="17.25" style="34" customWidth="1"/>
    <col min="6" max="6" width="11.125" style="34" customWidth="1"/>
    <col min="7" max="7" width="25.5" style="34" customWidth="1"/>
    <col min="8" max="8" width="14.25" style="34" customWidth="1"/>
    <col min="9" max="16384" width="9" style="34"/>
  </cols>
  <sheetData>
    <row r="2" s="34" customFormat="1" ht="22.5" spans="1:8">
      <c r="A2" s="3" t="s">
        <v>273</v>
      </c>
      <c r="B2" s="3"/>
      <c r="C2" s="3"/>
      <c r="D2" s="3"/>
      <c r="E2" s="3"/>
      <c r="F2" s="3"/>
      <c r="G2" s="3"/>
      <c r="H2" s="3"/>
    </row>
    <row r="4" s="34" customFormat="1" ht="38.25" customHeight="1" spans="1:8">
      <c r="A4" s="4"/>
      <c r="B4" s="4"/>
      <c r="C4" s="5"/>
      <c r="D4" s="5"/>
      <c r="E4" s="5"/>
      <c r="F4" s="5"/>
      <c r="G4" s="5"/>
      <c r="H4" s="6" t="s">
        <v>2</v>
      </c>
    </row>
    <row r="5" s="34" customFormat="1" ht="26.25" customHeight="1" spans="1:8">
      <c r="A5" s="7" t="s">
        <v>274</v>
      </c>
      <c r="B5" s="8" t="s">
        <v>275</v>
      </c>
      <c r="C5" s="8" t="s">
        <v>276</v>
      </c>
      <c r="D5" s="8" t="s">
        <v>277</v>
      </c>
      <c r="E5" s="10" t="s">
        <v>278</v>
      </c>
      <c r="F5" s="9" t="s">
        <v>279</v>
      </c>
      <c r="G5" s="35" t="s">
        <v>280</v>
      </c>
      <c r="H5" s="10" t="s">
        <v>8</v>
      </c>
    </row>
    <row r="6" s="34" customFormat="1" ht="26.25" customHeight="1" spans="1:8">
      <c r="A6" s="10"/>
      <c r="B6" s="11"/>
      <c r="C6" s="11"/>
      <c r="D6" s="11"/>
      <c r="E6" s="33"/>
      <c r="F6" s="9"/>
      <c r="G6" s="36"/>
      <c r="H6" s="33"/>
    </row>
    <row r="7" s="34" customFormat="1" ht="48" customHeight="1" spans="1:8">
      <c r="A7" s="22"/>
      <c r="B7" s="31" t="s">
        <v>463</v>
      </c>
      <c r="C7" s="37"/>
      <c r="D7" s="22"/>
      <c r="E7" s="24"/>
      <c r="F7" s="22"/>
      <c r="G7" s="38"/>
      <c r="H7" s="25">
        <f>H8</f>
        <v>85</v>
      </c>
    </row>
    <row r="8" s="34" customFormat="1" ht="48" customHeight="1" spans="1:8">
      <c r="A8" s="22" t="s">
        <v>909</v>
      </c>
      <c r="B8" s="31" t="s">
        <v>910</v>
      </c>
      <c r="C8" s="37"/>
      <c r="D8" s="22"/>
      <c r="E8" s="24"/>
      <c r="F8" s="22"/>
      <c r="G8" s="38"/>
      <c r="H8" s="25">
        <f>SUM(H9:H10)</f>
        <v>85</v>
      </c>
    </row>
    <row r="9" s="34" customFormat="1" ht="45" customHeight="1" spans="1:9">
      <c r="A9" s="22" t="s">
        <v>911</v>
      </c>
      <c r="B9" s="31" t="s">
        <v>912</v>
      </c>
      <c r="C9" s="37" t="s">
        <v>986</v>
      </c>
      <c r="D9" s="22" t="s">
        <v>987</v>
      </c>
      <c r="E9" s="24">
        <v>44350.7873263889</v>
      </c>
      <c r="F9" s="22" t="s">
        <v>258</v>
      </c>
      <c r="G9" s="38" t="s">
        <v>988</v>
      </c>
      <c r="H9" s="25">
        <v>0</v>
      </c>
      <c r="I9" s="39"/>
    </row>
    <row r="10" s="34" customFormat="1" ht="45" customHeight="1" spans="1:8">
      <c r="A10" s="22" t="s">
        <v>989</v>
      </c>
      <c r="B10" s="31" t="s">
        <v>990</v>
      </c>
      <c r="C10" s="37" t="s">
        <v>986</v>
      </c>
      <c r="D10" s="22" t="s">
        <v>991</v>
      </c>
      <c r="E10" s="24">
        <v>44277.5361921296</v>
      </c>
      <c r="F10" s="22" t="s">
        <v>992</v>
      </c>
      <c r="G10" s="38" t="s">
        <v>993</v>
      </c>
      <c r="H10" s="25">
        <v>85</v>
      </c>
    </row>
  </sheetData>
  <mergeCells count="8">
    <mergeCell ref="A5:A6"/>
    <mergeCell ref="B5:B6"/>
    <mergeCell ref="C5:C6"/>
    <mergeCell ref="D5:D6"/>
    <mergeCell ref="E5:E6"/>
    <mergeCell ref="F5:F6"/>
    <mergeCell ref="G5:G6"/>
    <mergeCell ref="H5:H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2021年结算单 (4)</vt:lpstr>
      <vt:lpstr>2021年结算单 (3)</vt:lpstr>
      <vt:lpstr>2021年结算单 (2)</vt:lpstr>
      <vt:lpstr>2021年结算单</vt:lpstr>
      <vt:lpstr>一般公共预算</vt:lpstr>
      <vt:lpstr>年中追加一般公共预算</vt:lpstr>
      <vt:lpstr>一般公共预算结转资金</vt:lpstr>
      <vt:lpstr>政府性基金</vt:lpstr>
      <vt:lpstr>政府性基金追加</vt:lpstr>
      <vt:lpstr>国有资本预算资金</vt:lpstr>
      <vt:lpstr>一般债券资金</vt:lpstr>
      <vt:lpstr>专项债券资金</vt:lpstr>
      <vt:lpstr>一般性转移支付资金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2022-01-13T20:20:00Z</cp:lastPrinted>
  <dcterms:modified xsi:type="dcterms:W3CDTF">2023-08-10T05:32:55Z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